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Centro Presidencial\Riscos e Controles\3 Relatórios\Semestral\Report Pilla III\"/>
    </mc:Choice>
  </mc:AlternateContent>
  <xr:revisionPtr revIDLastSave="0" documentId="13_ncr:1_{07FD6589-854C-41D4-B530-CF7F5B3BDDB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Índice" sheetId="4" r:id="rId1"/>
    <sheet name="KM1" sheetId="7" r:id="rId2"/>
    <sheet name="OV1" sheetId="8" r:id="rId3"/>
    <sheet name="MR1" sheetId="10" r:id="rId4"/>
  </sheets>
  <definedNames>
    <definedName name="_AMO_UniqueIdentifier" hidden="1">"'c47fb085-b431-4948-a11d-60629b650801'"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8" l="1"/>
  <c r="E22" i="8" l="1"/>
  <c r="F22" i="8"/>
  <c r="G22" i="8"/>
  <c r="D22" i="8"/>
  <c r="M20" i="8" l="1"/>
  <c r="M19" i="8"/>
  <c r="M22" i="8"/>
  <c r="M21" i="8"/>
  <c r="R21" i="8" l="1"/>
  <c r="R6" i="8"/>
  <c r="M6" i="8"/>
  <c r="M17" i="8"/>
  <c r="M8" i="8"/>
  <c r="I22" i="8"/>
  <c r="R8" i="8"/>
  <c r="R17" i="8"/>
  <c r="R19" i="8"/>
  <c r="R20" i="8"/>
  <c r="Q6" i="8"/>
  <c r="Q21" i="8"/>
  <c r="Q20" i="8"/>
  <c r="Q19" i="8"/>
  <c r="Q17" i="8"/>
  <c r="Q8" i="8"/>
  <c r="J15" i="10"/>
  <c r="K15" i="10"/>
  <c r="Q22" i="8" l="1"/>
  <c r="L22" i="8"/>
  <c r="K22" i="8"/>
  <c r="J22" i="8"/>
  <c r="O17" i="7"/>
  <c r="O23" i="7" s="1"/>
  <c r="O16" i="7"/>
  <c r="O15" i="7"/>
  <c r="N17" i="7"/>
  <c r="N23" i="7" s="1"/>
  <c r="N16" i="7"/>
  <c r="N15" i="7"/>
  <c r="M17" i="7"/>
  <c r="M23" i="7" s="1"/>
  <c r="M16" i="7"/>
  <c r="M15" i="7"/>
  <c r="R17" i="7" l="1"/>
  <c r="R23" i="7" s="1"/>
  <c r="Q17" i="7"/>
  <c r="Q23" i="7" s="1"/>
  <c r="R16" i="7"/>
  <c r="Q16" i="7"/>
  <c r="R15" i="7"/>
  <c r="Q15" i="7"/>
  <c r="P17" i="7"/>
  <c r="P23" i="7" s="1"/>
  <c r="P16" i="7"/>
  <c r="P15" i="7"/>
  <c r="N22" i="8"/>
  <c r="R22" i="8" s="1"/>
</calcChain>
</file>

<file path=xl/sharedStrings.xml><?xml version="1.0" encoding="utf-8"?>
<sst xmlns="http://schemas.openxmlformats.org/spreadsheetml/2006/main" count="225" uniqueCount="72">
  <si>
    <t>Capital regulamentar - valores</t>
  </si>
  <si>
    <t>Capital Principal</t>
  </si>
  <si>
    <t>Nível I</t>
  </si>
  <si>
    <t>Patrimônio de Referência (PR)</t>
  </si>
  <si>
    <t>Excesso dos recursos aplicados no ativo permanente</t>
  </si>
  <si>
    <t>Destaque do PR</t>
  </si>
  <si>
    <t>Ativos ponderados pelo risco (RWA) - valores</t>
  </si>
  <si>
    <t>RWA total</t>
  </si>
  <si>
    <t>Capital regulamentar como proporção do RWA</t>
  </si>
  <si>
    <t>Índice de Capital Principal (ICP)</t>
  </si>
  <si>
    <t>Índice de Nível 1 (%)</t>
  </si>
  <si>
    <t>Índice de Basileia</t>
  </si>
  <si>
    <t xml:space="preserve">Adicional de Capital Principal (ACP) como proporção do RWA
</t>
  </si>
  <si>
    <t>Adicional de Conservação de Capital Principal - ACPConservação (%)</t>
  </si>
  <si>
    <t>Adicional Contracíclico de Capital Principal - ACPContracíclico (%)</t>
  </si>
  <si>
    <t xml:space="preserve">
Adicional de Importância Sistêmica de Capital Principal - ACPSistêmico (%)</t>
  </si>
  <si>
    <t>ACP total (%)</t>
  </si>
  <si>
    <t>Margem excedente de Capital Principal (%)</t>
  </si>
  <si>
    <t>Razão de Alavancagem (RA)</t>
  </si>
  <si>
    <t>Exposição</t>
  </si>
  <si>
    <t>RA (%)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</si>
  <si>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</si>
  <si>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</si>
  <si>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</si>
  <si>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</si>
  <si>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</si>
  <si>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</si>
  <si>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</si>
  <si>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</si>
  <si>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>RWA</t>
  </si>
  <si>
    <t>Requerimento mínimo de PR</t>
  </si>
  <si>
    <t>Risco de Crédito - tratamento mediante abordagem padronizada</t>
  </si>
  <si>
    <t>Risco de crédito em sentido estrito</t>
  </si>
  <si>
    <t>Risco de crédito de contraparte (CCR)</t>
  </si>
  <si>
    <t>Do qual: mediante abordagem padronizada para risco de crédito de contraparte (SA-CCR)</t>
  </si>
  <si>
    <t>Do qual: mediante uso da abordagem CEM</t>
  </si>
  <si>
    <t>Do qual: mediante demais abordagens</t>
  </si>
  <si>
    <t>Acréscimo relativo ao ajuste associado à variação do valor dos derivativos em decorrência de variação da qualidade creditícia da contraparte (CVA)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</si>
  <si>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</si>
  <si>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</si>
  <si>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</si>
  <si>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</si>
  <si>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Valores referentes às exposições não deduzidas no cálculo do PR</t>
  </si>
  <si>
    <t>Risco de mercado</t>
  </si>
  <si>
    <t>Do qual: requerimento calculado mediante abordagem padronizada (RWAMPAD)</t>
  </si>
  <si>
    <t>Do qual: requerimento calculado mediante modelo interno (RWAMINT)</t>
  </si>
  <si>
    <t>Risco operacional</t>
  </si>
  <si>
    <t>KM1 - INFORMAÇÕES QUANTITATIVAS SOBRE OS REQUERIMENTOS PRUDENCIAIS</t>
  </si>
  <si>
    <t>OV1 - VISÃO GERAL DOS ATIVOS PONDERADOS PELO RISCO (RWA)</t>
  </si>
  <si>
    <t>TABELA KM1: INFORMAÇÕES QUANTITATIVAS SOBRE OS REQUERIMENTOS PRUDENCIAIS</t>
  </si>
  <si>
    <t>TABELA OV1: VISÃO GERAL DOS ATIVOS PONDERADOS PELO RISCO (RWA)</t>
  </si>
  <si>
    <t>N/A - Não aplicável</t>
  </si>
  <si>
    <t>N/A</t>
  </si>
  <si>
    <t>Conforme Resolução BCB nº 54 - Planilha de Apoio</t>
  </si>
  <si>
    <t>TABELA MR1: ABORDAGEM PADRONIZADA - FATORES DE RISCO ASSOCIADOS AO RISCO DE MERCADO</t>
  </si>
  <si>
    <t>Voltar</t>
  </si>
  <si>
    <t>Fatores de risco</t>
  </si>
  <si>
    <r>
      <t>RWA</t>
    </r>
    <r>
      <rPr>
        <b/>
        <vertAlign val="subscript"/>
        <sz val="10"/>
        <color theme="1"/>
        <rFont val="Arial"/>
        <family val="2"/>
      </rPr>
      <t>MPAD</t>
    </r>
  </si>
  <si>
    <t>Taxas de juros</t>
  </si>
  <si>
    <t>Taxas de juros prefixada denominadas em Real (RWAJUR1)</t>
  </si>
  <si>
    <t>Taxas dos cupons de moeda estrangeira (RWAJUR2)</t>
  </si>
  <si>
    <t>Taxas dos cupons de índices de preço (RWAJUR3)</t>
  </si>
  <si>
    <t>Taxas dos cupons de taxas de juros (RWAJUR4)</t>
  </si>
  <si>
    <t>Preços de ações (RWAACS)</t>
  </si>
  <si>
    <t>Taxas de câmbio (RWACAM)</t>
  </si>
  <si>
    <t>Preços de mercadorias (commodities) (RWACOM)</t>
  </si>
  <si>
    <t>Total</t>
  </si>
  <si>
    <t>MR1 - ABORDAGEM PADRONIZADA - FATORES DE RISCO ASSOCIADOS AO RISCO DE MERCADO</t>
  </si>
  <si>
    <t xml:space="preserve"> </t>
  </si>
  <si>
    <t xml:space="preserve">Em R$ </t>
  </si>
  <si>
    <t xml:space="preserve">Total </t>
  </si>
  <si>
    <t>TABELAS -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</si>
</sst>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7" tint="-0.499984740745262"/>
      <name val="Arial"/>
      <family val="2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u/>
      <sz val="11"/>
      <color theme="7" tint="-0.499984740745262"/>
      <name val="Calibri"/>
      <family val="2"/>
      <scheme val="minor"/>
    </font>
    <font>
      <b/>
      <sz val="11"/>
      <color theme="0"/>
      <name val="Arial"/>
      <family val="2"/>
    </font>
    <font>
      <b/>
      <vertAlign val="subscript"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2" fillId="2" borderId="0" xfId="0" applyFont="1" applyFill="1" applyAlignment="1">
      <alignment vertical="top" wrapText="1"/>
    </xf>
    <xf numFmtId="0" fontId="5" fillId="0" borderId="0" xfId="0" applyFont="1" applyAlignment="1">
      <alignment horizontal="right"/>
    </xf>
    <xf numFmtId="0" fontId="4" fillId="0" borderId="1" xfId="0" applyFont="1" applyBorder="1"/>
    <xf numFmtId="165" fontId="5" fillId="0" borderId="0" xfId="0" applyNumberFormat="1" applyFont="1"/>
    <xf numFmtId="10" fontId="5" fillId="0" borderId="0" xfId="0" applyNumberFormat="1" applyFont="1"/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3" fillId="0" borderId="0" xfId="0" applyFont="1"/>
    <xf numFmtId="164" fontId="8" fillId="0" borderId="0" xfId="2" applyNumberFormat="1" applyFont="1" applyFill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/>
    <xf numFmtId="0" fontId="5" fillId="0" borderId="0" xfId="0" applyFont="1" applyAlignment="1">
      <alignment horizontal="right" vertical="center"/>
    </xf>
    <xf numFmtId="4" fontId="5" fillId="0" borderId="0" xfId="0" applyNumberFormat="1" applyFont="1"/>
    <xf numFmtId="0" fontId="4" fillId="0" borderId="0" xfId="0" applyFont="1" applyAlignment="1">
      <alignment horizontal="center" wrapText="1"/>
    </xf>
    <xf numFmtId="0" fontId="13" fillId="2" borderId="3" xfId="0" applyFont="1" applyFill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4" applyFont="1"/>
    <xf numFmtId="43" fontId="8" fillId="0" borderId="0" xfId="1" applyFont="1" applyFill="1" applyBorder="1" applyAlignment="1">
      <alignment horizontal="right" vertical="center" wrapText="1"/>
    </xf>
    <xf numFmtId="2" fontId="8" fillId="0" borderId="0" xfId="2" applyNumberFormat="1" applyFont="1" applyFill="1" applyBorder="1" applyAlignment="1">
      <alignment horizontal="right" vertical="center" wrapText="1"/>
    </xf>
    <xf numFmtId="2" fontId="8" fillId="0" borderId="5" xfId="2" applyNumberFormat="1" applyFont="1" applyFill="1" applyBorder="1" applyAlignment="1">
      <alignment horizontal="right" vertical="center" wrapText="1"/>
    </xf>
    <xf numFmtId="2" fontId="8" fillId="0" borderId="3" xfId="2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left" vertical="center" wrapText="1"/>
    </xf>
    <xf numFmtId="10" fontId="5" fillId="0" borderId="0" xfId="0" applyNumberFormat="1" applyFont="1" applyAlignment="1">
      <alignment horizontal="right"/>
    </xf>
    <xf numFmtId="43" fontId="5" fillId="0" borderId="0" xfId="1" applyFont="1" applyFill="1" applyBorder="1" applyAlignment="1"/>
    <xf numFmtId="0" fontId="5" fillId="3" borderId="0" xfId="0" applyFont="1" applyFill="1" applyAlignment="1">
      <alignment horizontal="right"/>
    </xf>
    <xf numFmtId="0" fontId="4" fillId="3" borderId="1" xfId="0" applyFont="1" applyFill="1" applyBorder="1"/>
    <xf numFmtId="0" fontId="6" fillId="3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3" borderId="4" xfId="0" applyFont="1" applyFill="1" applyBorder="1"/>
    <xf numFmtId="0" fontId="4" fillId="3" borderId="0" xfId="0" applyFont="1" applyFill="1"/>
    <xf numFmtId="2" fontId="6" fillId="3" borderId="0" xfId="0" applyNumberFormat="1" applyFont="1" applyFill="1"/>
    <xf numFmtId="10" fontId="5" fillId="3" borderId="0" xfId="0" applyNumberFormat="1" applyFont="1" applyFill="1"/>
    <xf numFmtId="0" fontId="11" fillId="0" borderId="0" xfId="4"/>
    <xf numFmtId="0" fontId="18" fillId="2" borderId="3" xfId="0" applyFont="1" applyFill="1" applyBorder="1"/>
    <xf numFmtId="0" fontId="4" fillId="0" borderId="6" xfId="0" applyFont="1" applyBorder="1"/>
    <xf numFmtId="0" fontId="0" fillId="0" borderId="0" xfId="0" applyAlignment="1">
      <alignment horizontal="right"/>
    </xf>
    <xf numFmtId="0" fontId="21" fillId="0" borderId="1" xfId="0" applyFont="1" applyBorder="1"/>
    <xf numFmtId="15" fontId="13" fillId="2" borderId="5" xfId="0" applyNumberFormat="1" applyFont="1" applyFill="1" applyBorder="1"/>
    <xf numFmtId="43" fontId="8" fillId="0" borderId="5" xfId="1" applyFont="1" applyFill="1" applyBorder="1" applyAlignment="1">
      <alignment horizontal="right" vertical="center" wrapText="1"/>
    </xf>
    <xf numFmtId="164" fontId="8" fillId="0" borderId="5" xfId="2" applyNumberFormat="1" applyFont="1" applyFill="1" applyBorder="1" applyAlignment="1">
      <alignment horizontal="right" vertical="center" wrapText="1"/>
    </xf>
    <xf numFmtId="2" fontId="8" fillId="0" borderId="8" xfId="2" applyNumberFormat="1" applyFont="1" applyFill="1" applyBorder="1" applyAlignment="1">
      <alignment horizontal="right" vertical="center" wrapText="1"/>
    </xf>
    <xf numFmtId="43" fontId="9" fillId="0" borderId="7" xfId="1" applyFont="1" applyFill="1" applyBorder="1" applyAlignment="1">
      <alignment horizontal="right" vertical="center" wrapText="1"/>
    </xf>
    <xf numFmtId="164" fontId="8" fillId="0" borderId="3" xfId="2" applyNumberFormat="1" applyFont="1" applyFill="1" applyBorder="1" applyAlignment="1">
      <alignment horizontal="right" vertical="center" wrapText="1"/>
    </xf>
    <xf numFmtId="15" fontId="13" fillId="2" borderId="3" xfId="0" applyNumberFormat="1" applyFont="1" applyFill="1" applyBorder="1"/>
    <xf numFmtId="43" fontId="9" fillId="0" borderId="1" xfId="2" applyFont="1" applyFill="1" applyBorder="1" applyAlignment="1">
      <alignment horizontal="right" vertical="center" wrapText="1"/>
    </xf>
    <xf numFmtId="0" fontId="20" fillId="0" borderId="0" xfId="0" applyFont="1"/>
    <xf numFmtId="43" fontId="8" fillId="0" borderId="0" xfId="2" applyFont="1" applyFill="1" applyBorder="1" applyAlignment="1">
      <alignment horizontal="right" vertical="center" wrapText="1"/>
    </xf>
    <xf numFmtId="0" fontId="20" fillId="0" borderId="3" xfId="0" applyFont="1" applyBorder="1"/>
    <xf numFmtId="164" fontId="8" fillId="0" borderId="4" xfId="2" applyNumberFormat="1" applyFont="1" applyFill="1" applyBorder="1" applyAlignment="1">
      <alignment horizontal="right" vertical="center" wrapText="1"/>
    </xf>
    <xf numFmtId="43" fontId="8" fillId="0" borderId="4" xfId="1" applyFont="1" applyFill="1" applyBorder="1" applyAlignment="1">
      <alignment horizontal="right" vertical="center" wrapText="1"/>
    </xf>
    <xf numFmtId="43" fontId="5" fillId="0" borderId="9" xfId="1" applyFont="1" applyBorder="1"/>
    <xf numFmtId="164" fontId="5" fillId="0" borderId="5" xfId="0" applyNumberFormat="1" applyFont="1" applyBorder="1" applyAlignment="1">
      <alignment horizontal="right"/>
    </xf>
    <xf numFmtId="2" fontId="5" fillId="0" borderId="5" xfId="0" applyNumberFormat="1" applyFont="1" applyBorder="1"/>
    <xf numFmtId="2" fontId="5" fillId="0" borderId="8" xfId="0" applyNumberFormat="1" applyFont="1" applyBorder="1"/>
    <xf numFmtId="43" fontId="5" fillId="0" borderId="5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14" fontId="4" fillId="0" borderId="0" xfId="0" applyNumberFormat="1" applyFont="1" applyAlignment="1">
      <alignment horizontal="center"/>
    </xf>
    <xf numFmtId="14" fontId="13" fillId="2" borderId="0" xfId="0" applyNumberFormat="1" applyFont="1" applyFill="1"/>
    <xf numFmtId="14" fontId="13" fillId="2" borderId="5" xfId="0" applyNumberFormat="1" applyFont="1" applyFill="1" applyBorder="1"/>
    <xf numFmtId="0" fontId="4" fillId="0" borderId="0" xfId="0" applyFont="1" applyAlignment="1">
      <alignment vertical="center"/>
    </xf>
    <xf numFmtId="0" fontId="4" fillId="3" borderId="5" xfId="0" applyFont="1" applyFill="1" applyBorder="1"/>
    <xf numFmtId="0" fontId="0" fillId="0" borderId="5" xfId="0" applyBorder="1"/>
    <xf numFmtId="0" fontId="4" fillId="0" borderId="5" xfId="0" applyFont="1" applyBorder="1" applyAlignment="1">
      <alignment horizontal="center" wrapText="1"/>
    </xf>
    <xf numFmtId="164" fontId="8" fillId="0" borderId="9" xfId="2" applyNumberFormat="1" applyFont="1" applyFill="1" applyBorder="1" applyAlignment="1">
      <alignment horizontal="right" vertical="center" wrapText="1"/>
    </xf>
    <xf numFmtId="43" fontId="5" fillId="0" borderId="5" xfId="1" applyFont="1" applyBorder="1"/>
    <xf numFmtId="43" fontId="5" fillId="0" borderId="10" xfId="1" applyFont="1" applyBorder="1"/>
    <xf numFmtId="164" fontId="5" fillId="0" borderId="11" xfId="0" applyNumberFormat="1" applyFont="1" applyBorder="1" applyAlignment="1">
      <alignment horizontal="right"/>
    </xf>
    <xf numFmtId="2" fontId="5" fillId="0" borderId="11" xfId="0" applyNumberFormat="1" applyFont="1" applyBorder="1"/>
    <xf numFmtId="2" fontId="8" fillId="0" borderId="11" xfId="2" applyNumberFormat="1" applyFont="1" applyFill="1" applyBorder="1" applyAlignment="1">
      <alignment horizontal="right" vertical="center" wrapText="1"/>
    </xf>
    <xf numFmtId="164" fontId="8" fillId="0" borderId="10" xfId="2" applyNumberFormat="1" applyFont="1" applyFill="1" applyBorder="1" applyAlignment="1">
      <alignment horizontal="right" vertical="center" wrapText="1"/>
    </xf>
    <xf numFmtId="2" fontId="5" fillId="0" borderId="12" xfId="0" applyNumberFormat="1" applyFont="1" applyBorder="1"/>
    <xf numFmtId="43" fontId="5" fillId="0" borderId="11" xfId="1" applyFont="1" applyBorder="1" applyAlignment="1">
      <alignment horizontal="right"/>
    </xf>
    <xf numFmtId="43" fontId="4" fillId="0" borderId="13" xfId="1" applyFont="1" applyBorder="1" applyAlignment="1">
      <alignment horizontal="right"/>
    </xf>
    <xf numFmtId="164" fontId="5" fillId="0" borderId="11" xfId="0" applyNumberFormat="1" applyFont="1" applyBorder="1"/>
    <xf numFmtId="0" fontId="4" fillId="0" borderId="5" xfId="0" applyFont="1" applyBorder="1" applyAlignment="1">
      <alignment vertical="center"/>
    </xf>
    <xf numFmtId="2" fontId="5" fillId="0" borderId="12" xfId="1" applyNumberFormat="1" applyFont="1" applyBorder="1" applyAlignment="1">
      <alignment horizontal="right"/>
    </xf>
    <xf numFmtId="43" fontId="0" fillId="0" borderId="0" xfId="0" applyNumberFormat="1"/>
    <xf numFmtId="0" fontId="4" fillId="3" borderId="15" xfId="0" applyFont="1" applyFill="1" applyBorder="1"/>
    <xf numFmtId="43" fontId="9" fillId="0" borderId="16" xfId="1" applyFont="1" applyFill="1" applyBorder="1" applyAlignment="1">
      <alignment horizontal="right" vertical="center" wrapText="1"/>
    </xf>
    <xf numFmtId="43" fontId="9" fillId="0" borderId="14" xfId="1" applyFont="1" applyFill="1" applyBorder="1" applyAlignment="1">
      <alignment horizontal="right" vertical="center" wrapText="1"/>
    </xf>
    <xf numFmtId="0" fontId="5" fillId="0" borderId="17" xfId="0" applyFont="1" applyBorder="1"/>
    <xf numFmtId="0" fontId="4" fillId="0" borderId="4" xfId="0" applyFont="1" applyBorder="1" applyAlignment="1">
      <alignment vertical="center"/>
    </xf>
    <xf numFmtId="0" fontId="13" fillId="2" borderId="18" xfId="0" applyFont="1" applyFill="1" applyBorder="1"/>
    <xf numFmtId="0" fontId="4" fillId="3" borderId="17" xfId="0" applyFont="1" applyFill="1" applyBorder="1"/>
    <xf numFmtId="0" fontId="5" fillId="3" borderId="19" xfId="0" applyFont="1" applyFill="1" applyBorder="1"/>
    <xf numFmtId="0" fontId="5" fillId="3" borderId="19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wrapText="1"/>
    </xf>
    <xf numFmtId="0" fontId="5" fillId="3" borderId="19" xfId="0" applyFont="1" applyFill="1" applyBorder="1" applyAlignment="1">
      <alignment vertical="top" wrapText="1"/>
    </xf>
    <xf numFmtId="0" fontId="5" fillId="3" borderId="18" xfId="0" applyFont="1" applyFill="1" applyBorder="1"/>
    <xf numFmtId="0" fontId="4" fillId="3" borderId="19" xfId="0" applyFont="1" applyFill="1" applyBorder="1"/>
    <xf numFmtId="0" fontId="0" fillId="0" borderId="3" xfId="0" applyBorder="1"/>
    <xf numFmtId="9" fontId="0" fillId="0" borderId="0" xfId="6" applyFont="1"/>
    <xf numFmtId="10" fontId="0" fillId="0" borderId="0" xfId="6" applyNumberFormat="1" applyFont="1"/>
    <xf numFmtId="0" fontId="4" fillId="0" borderId="10" xfId="0" applyFont="1" applyBorder="1" applyAlignment="1">
      <alignment horizontal="center" wrapText="1"/>
    </xf>
    <xf numFmtId="43" fontId="8" fillId="0" borderId="11" xfId="1" applyFont="1" applyFill="1" applyBorder="1" applyAlignment="1">
      <alignment horizontal="right" vertical="center" wrapText="1"/>
    </xf>
    <xf numFmtId="164" fontId="8" fillId="0" borderId="11" xfId="2" applyNumberFormat="1" applyFont="1" applyFill="1" applyBorder="1" applyAlignment="1">
      <alignment horizontal="right" vertical="center" wrapText="1"/>
    </xf>
    <xf numFmtId="0" fontId="4" fillId="3" borderId="10" xfId="0" applyFont="1" applyFill="1" applyBorder="1"/>
    <xf numFmtId="2" fontId="8" fillId="0" borderId="12" xfId="2" applyNumberFormat="1" applyFont="1" applyFill="1" applyBorder="1" applyAlignment="1">
      <alignment horizontal="right" vertical="center" wrapText="1"/>
    </xf>
    <xf numFmtId="4" fontId="0" fillId="0" borderId="0" xfId="0" applyNumberFormat="1"/>
    <xf numFmtId="10" fontId="4" fillId="3" borderId="1" xfId="0" applyNumberFormat="1" applyFont="1" applyFill="1" applyBorder="1"/>
    <xf numFmtId="43" fontId="0" fillId="0" borderId="0" xfId="1" applyFont="1"/>
    <xf numFmtId="43" fontId="5" fillId="0" borderId="0" xfId="1" applyFont="1"/>
    <xf numFmtId="43" fontId="5" fillId="0" borderId="0" xfId="0" applyNumberFormat="1" applyFont="1"/>
    <xf numFmtId="4" fontId="6" fillId="3" borderId="0" xfId="0" applyNumberFormat="1" applyFont="1" applyFill="1"/>
    <xf numFmtId="4" fontId="5" fillId="3" borderId="0" xfId="0" applyNumberFormat="1" applyFont="1" applyFill="1"/>
    <xf numFmtId="0" fontId="2" fillId="2" borderId="3" xfId="0" applyFont="1" applyFill="1" applyBorder="1" applyAlignment="1">
      <alignment vertical="top" wrapText="1"/>
    </xf>
    <xf numFmtId="10" fontId="5" fillId="3" borderId="0" xfId="6" applyNumberFormat="1" applyFont="1" applyFill="1"/>
    <xf numFmtId="165" fontId="8" fillId="0" borderId="0" xfId="6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</cellXfs>
  <cellStyles count="7">
    <cellStyle name="Hiperlink" xfId="4" builtinId="8"/>
    <cellStyle name="Normal" xfId="0" builtinId="0"/>
    <cellStyle name="Porcentagem" xfId="6" builtinId="5"/>
    <cellStyle name="Porcentagem 2" xfId="3" xr:uid="{00000000-0005-0000-0000-000002000000}"/>
    <cellStyle name="Separador de milhares 2" xfId="2" xr:uid="{00000000-0005-0000-0000-000003000000}"/>
    <cellStyle name="Vírgula" xfId="1" builtinId="3"/>
    <cellStyle name="Vírgula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</xdr:row>
      <xdr:rowOff>104775</xdr:rowOff>
    </xdr:from>
    <xdr:to>
      <xdr:col>13</xdr:col>
      <xdr:colOff>247650</xdr:colOff>
      <xdr:row>2</xdr:row>
      <xdr:rowOff>190500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9E4A07E2-FC17-43FE-A5BD-9ED1AFA52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95275"/>
          <a:ext cx="2009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N22"/>
  <sheetViews>
    <sheetView showGridLines="0" showRowColHeaders="0" workbookViewId="0"/>
  </sheetViews>
  <sheetFormatPr defaultColWidth="0" defaultRowHeight="15" x14ac:dyDescent="0.25"/>
  <cols>
    <col min="1" max="14" width="9.140625" customWidth="1"/>
    <col min="15" max="16384" width="9.140625" hidden="1"/>
  </cols>
  <sheetData>
    <row r="1" spans="1:10" x14ac:dyDescent="0.25">
      <c r="A1" t="s">
        <v>68</v>
      </c>
    </row>
    <row r="3" spans="1:10" ht="20.25" x14ac:dyDescent="0.25">
      <c r="B3" s="23" t="s">
        <v>53</v>
      </c>
      <c r="C3" s="23"/>
      <c r="D3" s="23"/>
      <c r="E3" s="24"/>
      <c r="F3" s="24"/>
      <c r="G3" s="24"/>
      <c r="H3" s="24"/>
      <c r="I3" s="24"/>
      <c r="J3" s="24"/>
    </row>
    <row r="4" spans="1:10" x14ac:dyDescent="0.25"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B5" s="25" t="s">
        <v>71</v>
      </c>
      <c r="C5" s="24"/>
      <c r="D5" s="24"/>
      <c r="E5" s="24"/>
      <c r="F5" s="24"/>
      <c r="G5" s="24"/>
      <c r="H5" s="24"/>
      <c r="I5" s="24"/>
      <c r="J5" s="24"/>
    </row>
    <row r="6" spans="1:10" s="17" customFormat="1" ht="20.100000000000001" customHeight="1" x14ac:dyDescent="0.25">
      <c r="B6" s="26" t="s">
        <v>47</v>
      </c>
      <c r="C6" s="24"/>
      <c r="D6" s="24"/>
      <c r="E6" s="24"/>
      <c r="F6" s="24"/>
      <c r="G6" s="24"/>
      <c r="H6" s="24"/>
      <c r="I6" s="24"/>
      <c r="J6" s="24"/>
    </row>
    <row r="7" spans="1:10" s="17" customFormat="1" ht="20.100000000000001" customHeight="1" x14ac:dyDescent="0.25">
      <c r="B7" s="26" t="s">
        <v>48</v>
      </c>
      <c r="C7" s="24"/>
      <c r="D7" s="24"/>
      <c r="E7" s="24"/>
      <c r="F7" s="24"/>
      <c r="G7" s="24"/>
      <c r="H7" s="24"/>
      <c r="I7" s="24"/>
      <c r="J7" s="24"/>
    </row>
    <row r="8" spans="1:10" s="17" customFormat="1" ht="20.100000000000001" customHeight="1" x14ac:dyDescent="0.25">
      <c r="B8" s="26" t="s">
        <v>67</v>
      </c>
      <c r="C8" s="24"/>
      <c r="D8"/>
      <c r="E8"/>
      <c r="F8"/>
      <c r="G8"/>
      <c r="H8"/>
      <c r="I8"/>
      <c r="J8"/>
    </row>
    <row r="9" spans="1:10" ht="20.100000000000001" customHeight="1" x14ac:dyDescent="0.25">
      <c r="B9" s="26"/>
      <c r="C9" s="24"/>
      <c r="D9" s="24"/>
      <c r="E9" s="24"/>
      <c r="F9" s="24"/>
      <c r="G9" s="24"/>
      <c r="H9" s="24"/>
      <c r="I9" s="24"/>
      <c r="J9" s="24"/>
    </row>
    <row r="10" spans="1:10" ht="20.100000000000001" customHeight="1" x14ac:dyDescent="0.25"/>
    <row r="11" spans="1:10" ht="20.100000000000001" customHeight="1" x14ac:dyDescent="0.25">
      <c r="B11" s="26"/>
      <c r="C11" s="24"/>
      <c r="D11" s="24"/>
      <c r="E11" s="24"/>
      <c r="F11" s="24"/>
      <c r="G11" s="24"/>
      <c r="H11" s="24"/>
      <c r="I11" s="24"/>
      <c r="J11" s="24"/>
    </row>
    <row r="12" spans="1:10" ht="20.100000000000001" customHeight="1" x14ac:dyDescent="0.25">
      <c r="B12" s="24"/>
      <c r="C12" s="24"/>
      <c r="D12" s="24"/>
      <c r="E12" s="24"/>
      <c r="F12" s="24"/>
      <c r="G12" s="24"/>
      <c r="H12" s="24"/>
      <c r="I12" s="24"/>
      <c r="J12" s="24"/>
    </row>
    <row r="13" spans="1:10" ht="20.100000000000001" customHeight="1" x14ac:dyDescent="0.25"/>
    <row r="14" spans="1:10" ht="20.100000000000001" customHeight="1" x14ac:dyDescent="0.25"/>
    <row r="22" spans="8:8" x14ac:dyDescent="0.25">
      <c r="H22" s="18"/>
    </row>
  </sheetData>
  <hyperlinks>
    <hyperlink ref="B6" location="'KM1'!A1" display="KM1 - INFORMAÇÕES QUANTITATIVAS SOBRE OS REQUERIMENTOS PRUDENCIAIS" xr:uid="{00000000-0004-0000-0000-000000000000}"/>
    <hyperlink ref="B7" location="'OV1'!A1" display="OV1 - VISÃO GERAL DOS ATIVOS PONDERADOS PELO RISCO (RWA)" xr:uid="{00000000-0004-0000-0000-000001000000}"/>
    <hyperlink ref="B8" location="'MR1'!A1" display="MR1 - ABORDAGEM PADRONIZADA - FATORES DE RISCO ASSOCIADOS AO RISCO DE MERCADO" xr:uid="{CB3699C8-43F5-4B06-ABF5-B899C50899C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B2:Z68"/>
  <sheetViews>
    <sheetView showGridLines="0" topLeftCell="A4" zoomScaleNormal="100" workbookViewId="0">
      <selection activeCell="D9" sqref="D9"/>
    </sheetView>
  </sheetViews>
  <sheetFormatPr defaultColWidth="9.140625" defaultRowHeight="12.75" x14ac:dyDescent="0.2"/>
  <cols>
    <col min="1" max="1" width="2.85546875" style="2" customWidth="1"/>
    <col min="2" max="2" width="12.85546875" style="2" customWidth="1"/>
    <col min="3" max="3" width="65.7109375" style="2" bestFit="1" customWidth="1"/>
    <col min="4" max="4" width="14.42578125" style="2" bestFit="1" customWidth="1"/>
    <col min="5" max="5" width="14.7109375" style="2" customWidth="1"/>
    <col min="6" max="6" width="15.140625" style="2" customWidth="1"/>
    <col min="7" max="7" width="16" style="2" customWidth="1"/>
    <col min="8" max="8" width="15.5703125" style="2" bestFit="1" customWidth="1"/>
    <col min="9" max="14" width="14.85546875" style="2" hidden="1" customWidth="1"/>
    <col min="15" max="18" width="13.85546875" style="2" hidden="1" customWidth="1"/>
    <col min="19" max="19" width="17.42578125" style="2" bestFit="1" customWidth="1"/>
    <col min="20" max="20" width="17" style="2" bestFit="1" customWidth="1"/>
    <col min="21" max="23" width="15.28515625" style="2" bestFit="1" customWidth="1"/>
    <col min="24" max="16384" width="9.140625" style="2"/>
  </cols>
  <sheetData>
    <row r="2" spans="2:26" x14ac:dyDescent="0.2">
      <c r="B2" s="1" t="s">
        <v>49</v>
      </c>
    </row>
    <row r="4" spans="2:26" x14ac:dyDescent="0.2">
      <c r="P4" s="4"/>
      <c r="Q4" s="4"/>
      <c r="R4" s="4"/>
      <c r="S4" s="4"/>
      <c r="T4" s="4"/>
    </row>
    <row r="5" spans="2:26" ht="15" x14ac:dyDescent="0.25">
      <c r="D5" s="68">
        <v>46022</v>
      </c>
      <c r="E5" s="68">
        <v>45930</v>
      </c>
      <c r="F5" s="68">
        <v>45838</v>
      </c>
      <c r="G5" s="68">
        <v>45747</v>
      </c>
      <c r="H5" s="68">
        <v>45657</v>
      </c>
      <c r="I5" s="68">
        <v>45565</v>
      </c>
      <c r="J5" s="68">
        <v>45473</v>
      </c>
      <c r="K5" s="68">
        <v>45382</v>
      </c>
      <c r="L5" s="68">
        <v>45291</v>
      </c>
      <c r="M5" s="5">
        <v>44469</v>
      </c>
      <c r="N5" s="5">
        <v>44377</v>
      </c>
      <c r="O5" s="5">
        <v>44286</v>
      </c>
      <c r="P5" s="5">
        <v>44196</v>
      </c>
      <c r="Q5" s="5">
        <v>44104</v>
      </c>
      <c r="R5" s="5">
        <v>44012</v>
      </c>
      <c r="S5"/>
    </row>
    <row r="6" spans="2:26" ht="15" x14ac:dyDescent="0.25">
      <c r="C6" s="117" t="s">
        <v>0</v>
      </c>
      <c r="D6" s="117"/>
      <c r="E6" s="117"/>
      <c r="F6" s="117"/>
      <c r="G6" s="117"/>
      <c r="H6" s="117"/>
      <c r="I6" s="6"/>
      <c r="J6" s="6"/>
      <c r="K6" s="6"/>
      <c r="L6" s="6"/>
      <c r="M6" s="6"/>
      <c r="N6" s="6"/>
      <c r="O6" s="6"/>
      <c r="P6" s="6"/>
      <c r="Q6" s="6"/>
      <c r="R6" s="6"/>
      <c r="S6"/>
    </row>
    <row r="7" spans="2:26" ht="15" x14ac:dyDescent="0.25">
      <c r="C7" s="37" t="s">
        <v>1</v>
      </c>
      <c r="D7" s="115">
        <v>262243371.21000001</v>
      </c>
      <c r="E7" s="115">
        <v>262246347.78</v>
      </c>
      <c r="F7" s="115">
        <v>258189302.78</v>
      </c>
      <c r="G7" s="115">
        <v>258193891.93000001</v>
      </c>
      <c r="H7" s="27">
        <v>227099749</v>
      </c>
      <c r="I7" s="27">
        <v>227099749</v>
      </c>
      <c r="J7" s="27">
        <v>227099749</v>
      </c>
      <c r="K7" s="27">
        <v>227099749</v>
      </c>
      <c r="L7" s="27">
        <v>127099749</v>
      </c>
      <c r="M7" s="27">
        <v>100000000</v>
      </c>
      <c r="N7" s="27">
        <v>100000000</v>
      </c>
      <c r="O7" s="27">
        <v>81618033.379999995</v>
      </c>
      <c r="P7" s="27">
        <v>81618033.379999995</v>
      </c>
      <c r="Q7" s="27">
        <v>81618033.379999995</v>
      </c>
      <c r="R7" s="27">
        <v>81618033.379999995</v>
      </c>
      <c r="S7"/>
    </row>
    <row r="8" spans="2:26" ht="15" x14ac:dyDescent="0.25">
      <c r="C8" s="37" t="s">
        <v>2</v>
      </c>
      <c r="D8" s="115">
        <v>262243371.21000001</v>
      </c>
      <c r="E8" s="115">
        <v>262246347.78</v>
      </c>
      <c r="F8" s="115">
        <v>258189302.78</v>
      </c>
      <c r="G8" s="115">
        <v>258193891.93000001</v>
      </c>
      <c r="H8" s="27">
        <v>227099749</v>
      </c>
      <c r="I8" s="27">
        <v>227099749</v>
      </c>
      <c r="J8" s="27">
        <v>227099749</v>
      </c>
      <c r="K8" s="27">
        <v>227099749</v>
      </c>
      <c r="L8" s="27">
        <v>127099749</v>
      </c>
      <c r="M8" s="27">
        <v>100000000</v>
      </c>
      <c r="N8" s="27">
        <v>100000000</v>
      </c>
      <c r="O8" s="27">
        <v>81618033.379999995</v>
      </c>
      <c r="P8" s="27">
        <v>81618033.379999995</v>
      </c>
      <c r="Q8" s="27">
        <v>81618033.379999995</v>
      </c>
      <c r="R8" s="27">
        <v>81618033.379999995</v>
      </c>
      <c r="S8"/>
    </row>
    <row r="9" spans="2:26" ht="15" x14ac:dyDescent="0.25">
      <c r="C9" s="37" t="s">
        <v>3</v>
      </c>
      <c r="D9" s="115">
        <v>263796770.80000001</v>
      </c>
      <c r="E9" s="115">
        <v>260925327.12</v>
      </c>
      <c r="F9" s="115">
        <v>262246005.96000001</v>
      </c>
      <c r="G9" s="115">
        <v>260558991.02000001</v>
      </c>
      <c r="H9" s="27">
        <v>256816688.68000001</v>
      </c>
      <c r="I9" s="27">
        <v>256311155.02000001</v>
      </c>
      <c r="J9" s="27">
        <v>249276202.28999999</v>
      </c>
      <c r="K9" s="27">
        <v>232851728.09999999</v>
      </c>
      <c r="L9" s="27">
        <v>136902759.81</v>
      </c>
      <c r="M9" s="27">
        <v>99236122.099999994</v>
      </c>
      <c r="N9" s="27">
        <v>98411235.090000004</v>
      </c>
      <c r="O9" s="27">
        <v>80358022.159999996</v>
      </c>
      <c r="P9" s="27">
        <v>80266465.129999995</v>
      </c>
      <c r="Q9" s="27">
        <v>80100910.409999996</v>
      </c>
      <c r="R9" s="27">
        <v>80668637.489999995</v>
      </c>
      <c r="S9" s="103"/>
    </row>
    <row r="10" spans="2:26" ht="15" x14ac:dyDescent="0.25">
      <c r="B10" s="7"/>
      <c r="C10" s="37" t="s">
        <v>4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28">
        <v>0</v>
      </c>
      <c r="Q10" s="28">
        <v>0</v>
      </c>
      <c r="R10" s="28">
        <v>0</v>
      </c>
      <c r="S10"/>
    </row>
    <row r="11" spans="2:26" ht="15" x14ac:dyDescent="0.25">
      <c r="B11" s="7"/>
      <c r="C11" s="37" t="s">
        <v>5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28">
        <v>0</v>
      </c>
      <c r="Q11" s="28">
        <v>0</v>
      </c>
      <c r="R11" s="28">
        <v>0</v>
      </c>
      <c r="S11"/>
    </row>
    <row r="12" spans="2:26" ht="15.75" thickBot="1" x14ac:dyDescent="0.3">
      <c r="C12" s="36" t="s">
        <v>6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8"/>
      <c r="Q12" s="8"/>
      <c r="R12" s="8"/>
      <c r="S12"/>
    </row>
    <row r="13" spans="2:26" ht="15" x14ac:dyDescent="0.25">
      <c r="C13" s="38" t="s">
        <v>7</v>
      </c>
      <c r="D13" s="116">
        <v>871007911.53999996</v>
      </c>
      <c r="E13" s="116">
        <v>973055260.28999996</v>
      </c>
      <c r="F13" s="116">
        <v>879659109.51999998</v>
      </c>
      <c r="G13" s="116">
        <v>733994114.74000001</v>
      </c>
      <c r="H13" s="32">
        <v>665065924.77999997</v>
      </c>
      <c r="I13" s="32">
        <v>688677907.19000006</v>
      </c>
      <c r="J13" s="32">
        <v>531083396.36000001</v>
      </c>
      <c r="K13" s="32">
        <v>548182985.33000004</v>
      </c>
      <c r="L13" s="32">
        <v>445602779.44624996</v>
      </c>
      <c r="M13" s="32">
        <v>147889464.97</v>
      </c>
      <c r="N13" s="32">
        <v>115400899.73999999</v>
      </c>
      <c r="O13" s="32">
        <v>57807096</v>
      </c>
      <c r="P13" s="32">
        <v>49116254.030000001</v>
      </c>
      <c r="Q13" s="32">
        <v>22924503.379999999</v>
      </c>
      <c r="R13" s="32">
        <v>12148036.74</v>
      </c>
      <c r="S13" s="112"/>
      <c r="T13" s="112"/>
      <c r="U13" s="112"/>
      <c r="V13" s="112"/>
      <c r="W13" s="112"/>
      <c r="X13" s="112"/>
      <c r="Y13" s="112"/>
      <c r="Z13" s="112"/>
    </row>
    <row r="14" spans="2:26" ht="15.75" thickBot="1" x14ac:dyDescent="0.3">
      <c r="C14" s="36" t="s">
        <v>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8"/>
      <c r="Q14" s="8"/>
      <c r="R14" s="8"/>
      <c r="S14" s="88"/>
      <c r="T14" s="88"/>
      <c r="U14" s="88"/>
      <c r="V14" s="88"/>
      <c r="W14" s="88"/>
    </row>
    <row r="15" spans="2:26" x14ac:dyDescent="0.2">
      <c r="C15" s="39" t="s">
        <v>9</v>
      </c>
      <c r="D15" s="43">
        <v>0.30230000000000001</v>
      </c>
      <c r="E15" s="43">
        <v>0.26700000000000002</v>
      </c>
      <c r="F15" s="43">
        <v>0.29809999999999998</v>
      </c>
      <c r="G15" s="43">
        <v>0.35410000000000003</v>
      </c>
      <c r="H15" s="33">
        <v>0.34146953037042654</v>
      </c>
      <c r="I15" s="33">
        <v>0.32976192009212402</v>
      </c>
      <c r="J15" s="33">
        <v>0.42761598377302357</v>
      </c>
      <c r="K15" s="33">
        <v>0.41427726703937823</v>
      </c>
      <c r="L15" s="33">
        <v>0.28520000000000001</v>
      </c>
      <c r="M15" s="33">
        <f t="shared" ref="M15:N17" si="0">M7/M$13</f>
        <v>0.67618068684125288</v>
      </c>
      <c r="N15" s="33">
        <f t="shared" si="0"/>
        <v>0.86654437032381504</v>
      </c>
      <c r="O15" s="33">
        <f t="shared" ref="O15" si="1">O7/O$13</f>
        <v>1.4119033652892716</v>
      </c>
      <c r="P15" s="33">
        <f>P7/P$13</f>
        <v>1.6617316404086526</v>
      </c>
      <c r="Q15" s="33">
        <f t="shared" ref="Q15:R15" si="2">Q7/Q$13</f>
        <v>3.5602966846036863</v>
      </c>
      <c r="R15" s="33">
        <f t="shared" si="2"/>
        <v>6.7186192408568557</v>
      </c>
      <c r="S15" s="33"/>
    </row>
    <row r="16" spans="2:26" x14ac:dyDescent="0.2">
      <c r="C16" s="39" t="s">
        <v>10</v>
      </c>
      <c r="D16" s="43">
        <v>0.30230000000000001</v>
      </c>
      <c r="E16" s="43">
        <v>0.26700000000000002</v>
      </c>
      <c r="F16" s="43">
        <v>0.29809999999999998</v>
      </c>
      <c r="G16" s="43">
        <v>0.35410000000000003</v>
      </c>
      <c r="H16" s="33">
        <v>0.34146953037042654</v>
      </c>
      <c r="I16" s="33">
        <v>0.32976192009212402</v>
      </c>
      <c r="J16" s="33">
        <v>0.42761598377302357</v>
      </c>
      <c r="K16" s="33">
        <v>0.41427726703937823</v>
      </c>
      <c r="L16" s="33">
        <v>0.28520000000000001</v>
      </c>
      <c r="M16" s="33">
        <f t="shared" si="0"/>
        <v>0.67618068684125288</v>
      </c>
      <c r="N16" s="33">
        <f t="shared" si="0"/>
        <v>0.86654437032381504</v>
      </c>
      <c r="O16" s="33">
        <f t="shared" ref="O16" si="3">O8/O$13</f>
        <v>1.4119033652892716</v>
      </c>
      <c r="P16" s="33">
        <f t="shared" ref="P16:R17" si="4">P8/P$13</f>
        <v>1.6617316404086526</v>
      </c>
      <c r="Q16" s="33">
        <f t="shared" si="4"/>
        <v>3.5602966846036863</v>
      </c>
      <c r="R16" s="33">
        <f t="shared" si="4"/>
        <v>6.7186192408568557</v>
      </c>
      <c r="S16" s="43"/>
    </row>
    <row r="17" spans="3:23" ht="15" x14ac:dyDescent="0.25">
      <c r="C17" s="39" t="s">
        <v>11</v>
      </c>
      <c r="D17" s="43">
        <v>0.3029</v>
      </c>
      <c r="E17" s="43">
        <v>0.26819999999999999</v>
      </c>
      <c r="F17" s="43">
        <v>0.29799999999999999</v>
      </c>
      <c r="G17" s="43">
        <v>0.35499999999999998</v>
      </c>
      <c r="H17" s="33">
        <v>0.38619999999999999</v>
      </c>
      <c r="I17" s="33">
        <v>0.37219999999999998</v>
      </c>
      <c r="J17" s="33">
        <v>0.41239999999999999</v>
      </c>
      <c r="K17" s="33">
        <v>0.42480000000000001</v>
      </c>
      <c r="L17" s="33">
        <v>0.30719999999999997</v>
      </c>
      <c r="M17" s="33">
        <f t="shared" si="0"/>
        <v>0.67101549201040422</v>
      </c>
      <c r="N17" s="33">
        <f t="shared" si="0"/>
        <v>0.85277701743852974</v>
      </c>
      <c r="O17" s="33">
        <f t="shared" ref="O17" si="5">O9/O$13</f>
        <v>1.3901065391695164</v>
      </c>
      <c r="P17" s="33">
        <f t="shared" si="4"/>
        <v>1.6342139015930159</v>
      </c>
      <c r="Q17" s="33">
        <f t="shared" si="4"/>
        <v>3.4941175859836662</v>
      </c>
      <c r="R17" s="33">
        <f t="shared" si="4"/>
        <v>6.6404670331940396</v>
      </c>
      <c r="S17"/>
      <c r="T17" s="9"/>
      <c r="U17" s="9"/>
      <c r="W17" s="9"/>
    </row>
    <row r="18" spans="3:23" ht="15.75" thickBot="1" x14ac:dyDescent="0.3">
      <c r="C18" s="36" t="s">
        <v>12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8"/>
      <c r="Q18" s="8"/>
      <c r="R18" s="8"/>
      <c r="S18"/>
      <c r="T18" s="113"/>
    </row>
    <row r="19" spans="3:23" ht="15" x14ac:dyDescent="0.25">
      <c r="C19" s="39" t="s">
        <v>13</v>
      </c>
      <c r="D19" s="119">
        <v>2.5000000000000001E-2</v>
      </c>
      <c r="E19" s="119">
        <v>2.5000000000000001E-2</v>
      </c>
      <c r="F19" s="119">
        <v>2.5000000000000001E-2</v>
      </c>
      <c r="G19" s="119">
        <v>2.5000000000000001E-2</v>
      </c>
      <c r="H19" s="119">
        <v>2.5000000000000001E-2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12"/>
      <c r="T19" s="113"/>
      <c r="U19" s="10"/>
      <c r="W19" s="10"/>
    </row>
    <row r="20" spans="3:23" ht="15" x14ac:dyDescent="0.25">
      <c r="C20" s="39" t="s">
        <v>14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/>
      <c r="T20" s="114"/>
    </row>
    <row r="21" spans="3:23" ht="15" x14ac:dyDescent="0.25">
      <c r="C21" s="39" t="s">
        <v>15</v>
      </c>
      <c r="D21" s="119">
        <v>0</v>
      </c>
      <c r="E21" s="119">
        <v>0</v>
      </c>
      <c r="F21" s="119">
        <v>0</v>
      </c>
      <c r="G21" s="119">
        <v>0</v>
      </c>
      <c r="H21" s="119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/>
      <c r="T21" s="10"/>
    </row>
    <row r="22" spans="3:23" ht="15" x14ac:dyDescent="0.25">
      <c r="C22" s="39" t="s">
        <v>16</v>
      </c>
      <c r="D22" s="119">
        <v>2.5000000000000001E-2</v>
      </c>
      <c r="E22" s="119">
        <v>2.5000000000000001E-2</v>
      </c>
      <c r="F22" s="119">
        <v>2.5000000000000001E-2</v>
      </c>
      <c r="G22" s="119">
        <v>2.5000000000000001E-2</v>
      </c>
      <c r="H22" s="119">
        <v>2.5000000000000001E-2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10"/>
      <c r="T22" s="113"/>
    </row>
    <row r="23" spans="3:23" ht="15" x14ac:dyDescent="0.25">
      <c r="C23" s="39" t="s">
        <v>17</v>
      </c>
      <c r="D23" s="118">
        <v>0.19586989509513494</v>
      </c>
      <c r="E23" s="118">
        <v>0.15888431249415738</v>
      </c>
      <c r="F23" s="118">
        <v>0.19270140430023705</v>
      </c>
      <c r="G23" s="118">
        <v>0.24749012025027942</v>
      </c>
      <c r="H23" s="33">
        <v>0.28146953037042655</v>
      </c>
      <c r="I23" s="33">
        <v>0.26976192009212402</v>
      </c>
      <c r="J23" s="33">
        <v>0.36761598377302357</v>
      </c>
      <c r="K23" s="33">
        <v>0.35427726703937823</v>
      </c>
      <c r="L23" s="33">
        <v>0.22520000000000001</v>
      </c>
      <c r="M23" s="33">
        <f t="shared" ref="M23:P23" si="6">M17-10.5%</f>
        <v>0.56601549201040424</v>
      </c>
      <c r="N23" s="33">
        <f t="shared" si="6"/>
        <v>0.74777701743852976</v>
      </c>
      <c r="O23" s="33">
        <f t="shared" si="6"/>
        <v>1.2851065391695164</v>
      </c>
      <c r="P23" s="33">
        <f t="shared" si="6"/>
        <v>1.529213901593016</v>
      </c>
      <c r="Q23" s="33">
        <f t="shared" ref="Q23:R23" si="7">Q17-10.5%</f>
        <v>3.3891175859836662</v>
      </c>
      <c r="R23" s="33">
        <f t="shared" si="7"/>
        <v>6.5354670331940392</v>
      </c>
      <c r="S23" s="104"/>
      <c r="T23" s="20"/>
    </row>
    <row r="24" spans="3:23" ht="15.75" thickBot="1" x14ac:dyDescent="0.3">
      <c r="C24" s="36" t="s">
        <v>18</v>
      </c>
      <c r="D24" s="36"/>
      <c r="E24" s="36"/>
      <c r="F24" s="36"/>
      <c r="G24" s="36"/>
      <c r="H24" s="111"/>
      <c r="I24" s="111"/>
      <c r="J24" s="111"/>
      <c r="K24" s="111"/>
      <c r="L24" s="111"/>
      <c r="M24" s="36"/>
      <c r="N24" s="36"/>
      <c r="O24" s="36"/>
      <c r="P24" s="8"/>
      <c r="Q24" s="8"/>
      <c r="R24" s="8"/>
      <c r="S24"/>
      <c r="T24" s="10"/>
    </row>
    <row r="25" spans="3:23" ht="15" x14ac:dyDescent="0.25">
      <c r="C25" s="39" t="s">
        <v>19</v>
      </c>
      <c r="D25" s="116">
        <v>871007911.53999996</v>
      </c>
      <c r="E25" s="116">
        <v>973055260.28999996</v>
      </c>
      <c r="F25" s="116">
        <v>879659109.51999998</v>
      </c>
      <c r="G25" s="116">
        <v>733994114.74000001</v>
      </c>
      <c r="H25" s="34">
        <v>665065924.77999997</v>
      </c>
      <c r="I25" s="34">
        <v>688677907.19000006</v>
      </c>
      <c r="J25" s="34">
        <v>613825294.21000004</v>
      </c>
      <c r="K25" s="34">
        <v>548182985.33000004</v>
      </c>
      <c r="L25" s="34">
        <v>507389027.77999997</v>
      </c>
      <c r="M25" s="34">
        <v>192934130.34999999</v>
      </c>
      <c r="N25" s="34">
        <v>162451261.44999999</v>
      </c>
      <c r="O25" s="34">
        <v>84131300.870000005</v>
      </c>
      <c r="P25" s="34">
        <v>82255989.469999999</v>
      </c>
      <c r="Q25" s="34">
        <v>81638830.269999996</v>
      </c>
      <c r="R25" s="34">
        <v>80957800.469999999</v>
      </c>
      <c r="S25"/>
      <c r="T25" s="10"/>
    </row>
    <row r="26" spans="3:23" ht="15" x14ac:dyDescent="0.25">
      <c r="C26" s="39" t="s">
        <v>20</v>
      </c>
      <c r="D26" s="43">
        <v>0.23799999999999999</v>
      </c>
      <c r="E26" s="43">
        <v>0.21829999999999999</v>
      </c>
      <c r="F26" s="43">
        <v>0.24679999999999999</v>
      </c>
      <c r="G26" s="43">
        <v>0.3392</v>
      </c>
      <c r="H26" s="33">
        <v>0.35870000000000002</v>
      </c>
      <c r="I26" s="33">
        <v>0.3468</v>
      </c>
      <c r="J26" s="33">
        <v>0.39369999999999999</v>
      </c>
      <c r="K26" s="33">
        <v>0.39589999999999997</v>
      </c>
      <c r="L26" s="33">
        <v>0.26979999999999998</v>
      </c>
      <c r="M26" s="43">
        <v>0.51439999999999997</v>
      </c>
      <c r="N26" s="43">
        <v>0.60580000000000001</v>
      </c>
      <c r="O26" s="43">
        <v>0.95520000000000005</v>
      </c>
      <c r="P26" s="33">
        <v>0.9758</v>
      </c>
      <c r="Q26" s="33">
        <v>0.98119999999999996</v>
      </c>
      <c r="R26" s="33">
        <v>0.99639999999999995</v>
      </c>
      <c r="S26"/>
      <c r="T26" s="10"/>
    </row>
    <row r="27" spans="3:23" ht="15.75" thickBot="1" x14ac:dyDescent="0.3">
      <c r="C27" s="36" t="s">
        <v>21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8"/>
      <c r="Q27" s="8"/>
      <c r="R27" s="8"/>
      <c r="S27"/>
      <c r="T27" s="10"/>
    </row>
    <row r="28" spans="3:23" ht="15" x14ac:dyDescent="0.25">
      <c r="C28" s="39" t="s">
        <v>22</v>
      </c>
      <c r="D28" s="35" t="s">
        <v>52</v>
      </c>
      <c r="E28" s="35" t="s">
        <v>52</v>
      </c>
      <c r="F28" s="35" t="s">
        <v>52</v>
      </c>
      <c r="G28" s="35" t="s">
        <v>52</v>
      </c>
      <c r="H28" s="35" t="s">
        <v>52</v>
      </c>
      <c r="I28" s="35" t="s">
        <v>52</v>
      </c>
      <c r="J28" s="35" t="s">
        <v>52</v>
      </c>
      <c r="K28" s="35" t="s">
        <v>52</v>
      </c>
      <c r="L28" s="35" t="s">
        <v>52</v>
      </c>
      <c r="M28" s="35" t="s">
        <v>52</v>
      </c>
      <c r="N28" s="35" t="s">
        <v>52</v>
      </c>
      <c r="O28" s="35" t="s">
        <v>52</v>
      </c>
      <c r="P28" s="35" t="s">
        <v>52</v>
      </c>
      <c r="Q28" s="35" t="s">
        <v>52</v>
      </c>
      <c r="R28" s="35" t="s">
        <v>52</v>
      </c>
      <c r="S28"/>
    </row>
    <row r="29" spans="3:23" ht="15" x14ac:dyDescent="0.25">
      <c r="C29" s="39" t="s">
        <v>23</v>
      </c>
      <c r="D29" s="35" t="s">
        <v>52</v>
      </c>
      <c r="E29" s="35" t="s">
        <v>52</v>
      </c>
      <c r="F29" s="35" t="s">
        <v>52</v>
      </c>
      <c r="G29" s="35" t="s">
        <v>52</v>
      </c>
      <c r="H29" s="35" t="s">
        <v>52</v>
      </c>
      <c r="I29" s="35" t="s">
        <v>52</v>
      </c>
      <c r="J29" s="35" t="s">
        <v>52</v>
      </c>
      <c r="K29" s="35" t="s">
        <v>52</v>
      </c>
      <c r="L29" s="35" t="s">
        <v>52</v>
      </c>
      <c r="M29" s="35" t="s">
        <v>52</v>
      </c>
      <c r="N29" s="35" t="s">
        <v>52</v>
      </c>
      <c r="O29" s="35" t="s">
        <v>52</v>
      </c>
      <c r="P29" s="35" t="s">
        <v>52</v>
      </c>
      <c r="Q29" s="35" t="s">
        <v>52</v>
      </c>
      <c r="R29" s="35" t="s">
        <v>52</v>
      </c>
      <c r="S29"/>
    </row>
    <row r="30" spans="3:23" ht="15" x14ac:dyDescent="0.25">
      <c r="C30" s="39" t="s">
        <v>24</v>
      </c>
      <c r="D30" s="35" t="s">
        <v>52</v>
      </c>
      <c r="E30" s="35" t="s">
        <v>52</v>
      </c>
      <c r="F30" s="35" t="s">
        <v>52</v>
      </c>
      <c r="G30" s="35" t="s">
        <v>52</v>
      </c>
      <c r="H30" s="35" t="s">
        <v>52</v>
      </c>
      <c r="I30" s="35" t="s">
        <v>52</v>
      </c>
      <c r="J30" s="35" t="s">
        <v>52</v>
      </c>
      <c r="K30" s="35" t="s">
        <v>52</v>
      </c>
      <c r="L30" s="35" t="s">
        <v>52</v>
      </c>
      <c r="M30" s="35" t="s">
        <v>52</v>
      </c>
      <c r="N30" s="35" t="s">
        <v>52</v>
      </c>
      <c r="O30" s="35" t="s">
        <v>52</v>
      </c>
      <c r="P30" s="35" t="s">
        <v>52</v>
      </c>
      <c r="Q30" s="35" t="s">
        <v>52</v>
      </c>
      <c r="R30" s="35" t="s">
        <v>52</v>
      </c>
      <c r="S30"/>
    </row>
    <row r="31" spans="3:23" ht="15.75" thickBot="1" x14ac:dyDescent="0.3">
      <c r="C31" s="36" t="s">
        <v>25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/>
    </row>
    <row r="32" spans="3:23" ht="15" x14ac:dyDescent="0.25">
      <c r="C32" s="39" t="s">
        <v>26</v>
      </c>
      <c r="D32" s="35" t="s">
        <v>52</v>
      </c>
      <c r="E32" s="35" t="s">
        <v>52</v>
      </c>
      <c r="F32" s="35" t="s">
        <v>52</v>
      </c>
      <c r="G32" s="35" t="s">
        <v>52</v>
      </c>
      <c r="H32" s="35" t="s">
        <v>52</v>
      </c>
      <c r="I32" s="35" t="s">
        <v>52</v>
      </c>
      <c r="J32" s="35" t="s">
        <v>52</v>
      </c>
      <c r="K32" s="35" t="s">
        <v>52</v>
      </c>
      <c r="L32" s="35" t="s">
        <v>52</v>
      </c>
      <c r="M32" s="35" t="s">
        <v>52</v>
      </c>
      <c r="N32" s="35" t="s">
        <v>52</v>
      </c>
      <c r="O32" s="35" t="s">
        <v>52</v>
      </c>
      <c r="P32" s="35" t="s">
        <v>52</v>
      </c>
      <c r="Q32" s="35" t="s">
        <v>52</v>
      </c>
      <c r="R32" s="35" t="s">
        <v>52</v>
      </c>
      <c r="S32"/>
    </row>
    <row r="33" spans="2:25" ht="15" x14ac:dyDescent="0.25">
      <c r="C33" s="39" t="s">
        <v>27</v>
      </c>
      <c r="D33" s="35" t="s">
        <v>52</v>
      </c>
      <c r="E33" s="35" t="s">
        <v>52</v>
      </c>
      <c r="F33" s="35" t="s">
        <v>52</v>
      </c>
      <c r="G33" s="35" t="s">
        <v>52</v>
      </c>
      <c r="H33" s="35" t="s">
        <v>52</v>
      </c>
      <c r="I33" s="35" t="s">
        <v>52</v>
      </c>
      <c r="J33" s="35" t="s">
        <v>52</v>
      </c>
      <c r="K33" s="35" t="s">
        <v>52</v>
      </c>
      <c r="L33" s="35" t="s">
        <v>52</v>
      </c>
      <c r="M33" s="35" t="s">
        <v>52</v>
      </c>
      <c r="N33" s="35" t="s">
        <v>52</v>
      </c>
      <c r="O33" s="35" t="s">
        <v>52</v>
      </c>
      <c r="P33" s="35" t="s">
        <v>52</v>
      </c>
      <c r="Q33" s="35" t="s">
        <v>52</v>
      </c>
      <c r="R33" s="35" t="s">
        <v>52</v>
      </c>
      <c r="S33"/>
    </row>
    <row r="34" spans="2:25" ht="15" x14ac:dyDescent="0.25">
      <c r="C34" s="39" t="s">
        <v>28</v>
      </c>
      <c r="D34" s="35" t="s">
        <v>52</v>
      </c>
      <c r="E34" s="35" t="s">
        <v>52</v>
      </c>
      <c r="F34" s="35" t="s">
        <v>52</v>
      </c>
      <c r="G34" s="35" t="s">
        <v>52</v>
      </c>
      <c r="H34" s="35" t="s">
        <v>52</v>
      </c>
      <c r="I34" s="35" t="s">
        <v>52</v>
      </c>
      <c r="J34" s="35" t="s">
        <v>52</v>
      </c>
      <c r="K34" s="35" t="s">
        <v>52</v>
      </c>
      <c r="L34" s="35" t="s">
        <v>52</v>
      </c>
      <c r="M34" s="35" t="s">
        <v>52</v>
      </c>
      <c r="N34" s="35" t="s">
        <v>52</v>
      </c>
      <c r="O34" s="35" t="s">
        <v>52</v>
      </c>
      <c r="P34" s="35" t="s">
        <v>52</v>
      </c>
      <c r="Q34" s="35" t="s">
        <v>52</v>
      </c>
      <c r="R34" s="35" t="s">
        <v>52</v>
      </c>
      <c r="S34"/>
    </row>
    <row r="36" spans="2:25" x14ac:dyDescent="0.2">
      <c r="C36" s="2" t="s">
        <v>51</v>
      </c>
    </row>
    <row r="41" spans="2:25" ht="18.75" customHeight="1" x14ac:dyDescent="0.2">
      <c r="B41" s="19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11"/>
      <c r="V41" s="12"/>
      <c r="W41" s="3"/>
      <c r="X41" s="3"/>
      <c r="Y41" s="3"/>
    </row>
    <row r="42" spans="2:25" ht="18.75" customHeight="1" x14ac:dyDescent="0.2">
      <c r="B42" s="1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ht="18.75" customHeight="1" x14ac:dyDescent="0.2">
      <c r="B43" s="121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2:25" ht="18.75" customHeight="1" x14ac:dyDescent="0.2">
      <c r="B44" s="121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2:25" ht="18.75" customHeight="1" x14ac:dyDescent="0.2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2:25" ht="18.75" customHeight="1" x14ac:dyDescent="0.2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2:25" ht="18.75" customHeight="1" x14ac:dyDescent="0.2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2:25" ht="18.75" customHeight="1" x14ac:dyDescent="0.2">
      <c r="B48" s="121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2:25" ht="18.75" customHeight="1" x14ac:dyDescent="0.2">
      <c r="B49" s="12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2:25" ht="18.75" customHeight="1" x14ac:dyDescent="0.2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2:25" ht="18.75" customHeight="1" x14ac:dyDescent="0.2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2:25" ht="18.75" customHeight="1" x14ac:dyDescent="0.2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2:25" ht="18.75" customHeight="1" x14ac:dyDescent="0.2"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2:25" ht="18.75" customHeight="1" x14ac:dyDescent="0.2">
      <c r="B54" s="121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2:25" ht="18.75" customHeight="1" x14ac:dyDescent="0.2"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2:25" x14ac:dyDescent="0.2"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2:25" ht="18.75" customHeight="1" x14ac:dyDescent="0.2"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2:25" ht="18.75" customHeight="1" x14ac:dyDescent="0.2"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2:25" x14ac:dyDescent="0.2">
      <c r="X59" s="13"/>
      <c r="Y59" s="13"/>
    </row>
    <row r="60" spans="2:25" x14ac:dyDescent="0.2">
      <c r="X60" s="13"/>
      <c r="Y60" s="13"/>
    </row>
    <row r="61" spans="2:25" x14ac:dyDescent="0.2">
      <c r="X61" s="13"/>
      <c r="Y61" s="13"/>
    </row>
    <row r="62" spans="2:25" x14ac:dyDescent="0.2">
      <c r="X62" s="13"/>
      <c r="Y62" s="13"/>
    </row>
    <row r="63" spans="2:25" x14ac:dyDescent="0.2">
      <c r="X63" s="13"/>
      <c r="Y63" s="13"/>
    </row>
    <row r="64" spans="2:25" x14ac:dyDescent="0.2">
      <c r="X64" s="13"/>
      <c r="Y64" s="13"/>
    </row>
    <row r="65" spans="24:25" x14ac:dyDescent="0.2">
      <c r="X65" s="13"/>
      <c r="Y65" s="13"/>
    </row>
    <row r="66" spans="24:25" x14ac:dyDescent="0.2">
      <c r="X66" s="13"/>
      <c r="Y66" s="14"/>
    </row>
    <row r="67" spans="24:25" x14ac:dyDescent="0.2">
      <c r="X67" s="14"/>
      <c r="Y67" s="14"/>
    </row>
    <row r="68" spans="24:25" x14ac:dyDescent="0.2">
      <c r="X68" s="14"/>
    </row>
  </sheetData>
  <mergeCells count="16">
    <mergeCell ref="B43:B44"/>
    <mergeCell ref="C43:Y44"/>
    <mergeCell ref="B45:B46"/>
    <mergeCell ref="C45:Y46"/>
    <mergeCell ref="B47:B48"/>
    <mergeCell ref="C47:Y48"/>
    <mergeCell ref="B55:B56"/>
    <mergeCell ref="C55:Y56"/>
    <mergeCell ref="B57:B58"/>
    <mergeCell ref="C57:Y58"/>
    <mergeCell ref="B49:B50"/>
    <mergeCell ref="C49:Y50"/>
    <mergeCell ref="B51:B52"/>
    <mergeCell ref="C51:Y52"/>
    <mergeCell ref="B53:B54"/>
    <mergeCell ref="C53:Y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B1:T30"/>
  <sheetViews>
    <sheetView showGridLines="0" topLeftCell="A3" zoomScale="114" zoomScaleNormal="80" workbookViewId="0">
      <selection activeCell="X28" sqref="X28"/>
    </sheetView>
  </sheetViews>
  <sheetFormatPr defaultRowHeight="15" x14ac:dyDescent="0.25"/>
  <cols>
    <col min="1" max="1" width="2.85546875" customWidth="1"/>
    <col min="2" max="2" width="3.28515625" customWidth="1"/>
    <col min="3" max="3" width="79.28515625" bestFit="1" customWidth="1"/>
    <col min="4" max="7" width="15.85546875" bestFit="1" customWidth="1"/>
    <col min="8" max="8" width="17.42578125" customWidth="1"/>
    <col min="9" max="11" width="14.5703125" hidden="1" customWidth="1"/>
    <col min="12" max="15" width="13.5703125" hidden="1" customWidth="1"/>
    <col min="16" max="16" width="12.5703125" hidden="1" customWidth="1"/>
    <col min="17" max="17" width="1.5703125" hidden="1" customWidth="1"/>
    <col min="18" max="18" width="3.5703125" hidden="1" customWidth="1"/>
    <col min="19" max="19" width="16.28515625" bestFit="1" customWidth="1"/>
    <col min="20" max="20" width="15.140625" bestFit="1" customWidth="1"/>
  </cols>
  <sheetData>
    <row r="1" spans="2:20" x14ac:dyDescent="0.25">
      <c r="H1" s="73"/>
      <c r="M1" s="73"/>
    </row>
    <row r="2" spans="2:20" x14ac:dyDescent="0.25">
      <c r="B2" s="15" t="s">
        <v>50</v>
      </c>
    </row>
    <row r="3" spans="2:20" ht="27" customHeight="1" x14ac:dyDescent="0.25">
      <c r="H3" s="102"/>
    </row>
    <row r="4" spans="2:20" ht="34.5" customHeight="1" x14ac:dyDescent="0.25">
      <c r="B4" s="2"/>
      <c r="C4" s="92"/>
      <c r="D4" s="120" t="s">
        <v>29</v>
      </c>
      <c r="E4" s="120"/>
      <c r="F4" s="93"/>
      <c r="G4" s="93"/>
      <c r="H4" s="105" t="s">
        <v>30</v>
      </c>
      <c r="I4" s="71"/>
      <c r="J4" s="71"/>
      <c r="K4" s="71"/>
      <c r="L4" s="71"/>
      <c r="M4" s="74" t="s">
        <v>30</v>
      </c>
      <c r="N4" s="71"/>
      <c r="O4" s="71"/>
      <c r="P4" s="71"/>
      <c r="Q4" s="86"/>
      <c r="R4" s="21" t="s">
        <v>30</v>
      </c>
    </row>
    <row r="5" spans="2:20" x14ac:dyDescent="0.25">
      <c r="B5" s="2"/>
      <c r="C5" s="94" t="s">
        <v>69</v>
      </c>
      <c r="D5" s="69">
        <v>46022</v>
      </c>
      <c r="E5" s="70">
        <v>45930</v>
      </c>
      <c r="F5" s="69">
        <v>45838</v>
      </c>
      <c r="G5" s="69">
        <v>45747</v>
      </c>
      <c r="H5" s="69">
        <v>45657</v>
      </c>
      <c r="I5" s="69">
        <v>44561</v>
      </c>
      <c r="J5" s="70">
        <v>44469</v>
      </c>
      <c r="K5" s="69">
        <v>44377</v>
      </c>
      <c r="L5" s="69">
        <v>44286</v>
      </c>
      <c r="M5" s="70">
        <v>44561</v>
      </c>
      <c r="N5" s="69">
        <v>44196</v>
      </c>
      <c r="O5" s="70">
        <v>44104</v>
      </c>
      <c r="P5" s="70">
        <v>44012</v>
      </c>
      <c r="Q5" s="69">
        <v>43921</v>
      </c>
      <c r="R5" s="49">
        <v>44196</v>
      </c>
    </row>
    <row r="6" spans="2:20" x14ac:dyDescent="0.25">
      <c r="B6" s="2"/>
      <c r="C6" s="95" t="s">
        <v>31</v>
      </c>
      <c r="D6" s="27">
        <v>806257059.77999997</v>
      </c>
      <c r="E6" s="27">
        <v>908257788.65999997</v>
      </c>
      <c r="F6" s="27">
        <v>793215432.74000001</v>
      </c>
      <c r="G6" s="27">
        <v>647406243.71000004</v>
      </c>
      <c r="H6" s="106">
        <v>619347732.64999998</v>
      </c>
      <c r="I6" s="27">
        <v>240015288.30000004</v>
      </c>
      <c r="J6" s="27">
        <v>139120544.97</v>
      </c>
      <c r="K6" s="27">
        <v>109453990.99000001</v>
      </c>
      <c r="L6" s="50">
        <v>51860187.25</v>
      </c>
      <c r="M6" s="62">
        <f>IFERROR(I6*8%,"")</f>
        <v>19201223.064000003</v>
      </c>
      <c r="N6" s="27">
        <v>45052928.149999999</v>
      </c>
      <c r="O6" s="27">
        <v>8099343.4900000002</v>
      </c>
      <c r="P6" s="27">
        <v>8099343.4900000002</v>
      </c>
      <c r="Q6" s="62">
        <f>IFERROR(D6*8%,"")</f>
        <v>64500564.782399997</v>
      </c>
      <c r="R6" s="77">
        <f>IFERROR(N6*8%,"")</f>
        <v>3604234.2519999999</v>
      </c>
      <c r="S6" s="88"/>
      <c r="T6" s="88"/>
    </row>
    <row r="7" spans="2:20" x14ac:dyDescent="0.25">
      <c r="B7" s="2"/>
      <c r="C7" s="96" t="s">
        <v>32</v>
      </c>
      <c r="D7" s="16" t="s">
        <v>52</v>
      </c>
      <c r="E7" s="16" t="s">
        <v>52</v>
      </c>
      <c r="F7" s="16" t="s">
        <v>52</v>
      </c>
      <c r="G7" s="16" t="s">
        <v>52</v>
      </c>
      <c r="H7" s="107" t="s">
        <v>52</v>
      </c>
      <c r="I7" s="16" t="s">
        <v>52</v>
      </c>
      <c r="J7" s="16" t="s">
        <v>52</v>
      </c>
      <c r="K7" s="16" t="s">
        <v>52</v>
      </c>
      <c r="L7" s="51" t="s">
        <v>52</v>
      </c>
      <c r="M7" s="63" t="s">
        <v>52</v>
      </c>
      <c r="N7" s="16" t="s">
        <v>52</v>
      </c>
      <c r="O7" s="16" t="s">
        <v>52</v>
      </c>
      <c r="P7" s="16" t="s">
        <v>52</v>
      </c>
      <c r="Q7" s="63" t="s">
        <v>52</v>
      </c>
      <c r="R7" s="78" t="s">
        <v>52</v>
      </c>
    </row>
    <row r="8" spans="2:20" x14ac:dyDescent="0.25">
      <c r="B8" s="2"/>
      <c r="C8" s="96" t="s">
        <v>33</v>
      </c>
      <c r="D8" s="28">
        <v>0</v>
      </c>
      <c r="E8" s="28">
        <v>0</v>
      </c>
      <c r="F8" s="28">
        <v>0</v>
      </c>
      <c r="G8" s="28">
        <v>0</v>
      </c>
      <c r="H8" s="80">
        <v>0</v>
      </c>
      <c r="I8" s="28">
        <v>0</v>
      </c>
      <c r="J8" s="28">
        <v>0</v>
      </c>
      <c r="K8" s="28">
        <v>0</v>
      </c>
      <c r="L8" s="29">
        <v>0</v>
      </c>
      <c r="M8" s="64">
        <f>IFERROR(B8*8%,"")</f>
        <v>0</v>
      </c>
      <c r="N8" s="28">
        <v>0</v>
      </c>
      <c r="O8" s="28">
        <v>0</v>
      </c>
      <c r="P8" s="28">
        <v>0</v>
      </c>
      <c r="Q8" s="64">
        <f t="shared" ref="Q8" si="0">IFERROR(D8*8%,"")</f>
        <v>0</v>
      </c>
      <c r="R8" s="79">
        <f>IFERROR(N8*8%,"")</f>
        <v>0</v>
      </c>
    </row>
    <row r="9" spans="2:20" x14ac:dyDescent="0.25">
      <c r="B9" s="3"/>
      <c r="C9" s="97" t="s">
        <v>34</v>
      </c>
      <c r="D9" s="16" t="s">
        <v>52</v>
      </c>
      <c r="E9" s="16" t="s">
        <v>52</v>
      </c>
      <c r="F9" s="16" t="s">
        <v>52</v>
      </c>
      <c r="G9" s="16" t="s">
        <v>52</v>
      </c>
      <c r="H9" s="107" t="s">
        <v>52</v>
      </c>
      <c r="I9" s="16" t="s">
        <v>52</v>
      </c>
      <c r="J9" s="16" t="s">
        <v>52</v>
      </c>
      <c r="K9" s="16" t="s">
        <v>52</v>
      </c>
      <c r="L9" s="51" t="s">
        <v>52</v>
      </c>
      <c r="M9" s="63" t="s">
        <v>52</v>
      </c>
      <c r="N9" s="16" t="s">
        <v>52</v>
      </c>
      <c r="O9" s="16" t="s">
        <v>52</v>
      </c>
      <c r="P9" s="16" t="s">
        <v>52</v>
      </c>
      <c r="Q9" s="63" t="s">
        <v>52</v>
      </c>
      <c r="R9" s="78" t="s">
        <v>52</v>
      </c>
    </row>
    <row r="10" spans="2:20" x14ac:dyDescent="0.25">
      <c r="B10" s="7"/>
      <c r="C10" s="96" t="s">
        <v>35</v>
      </c>
      <c r="D10" s="16" t="s">
        <v>52</v>
      </c>
      <c r="E10" s="16" t="s">
        <v>52</v>
      </c>
      <c r="F10" s="16" t="s">
        <v>52</v>
      </c>
      <c r="G10" s="16" t="s">
        <v>52</v>
      </c>
      <c r="H10" s="107" t="s">
        <v>52</v>
      </c>
      <c r="I10" s="16" t="s">
        <v>52</v>
      </c>
      <c r="J10" s="16" t="s">
        <v>52</v>
      </c>
      <c r="K10" s="16" t="s">
        <v>52</v>
      </c>
      <c r="L10" s="51" t="s">
        <v>52</v>
      </c>
      <c r="M10" s="63" t="s">
        <v>52</v>
      </c>
      <c r="N10" s="16" t="s">
        <v>52</v>
      </c>
      <c r="O10" s="16" t="s">
        <v>52</v>
      </c>
      <c r="P10" s="16" t="s">
        <v>52</v>
      </c>
      <c r="Q10" s="63" t="s">
        <v>52</v>
      </c>
      <c r="R10" s="78" t="s">
        <v>52</v>
      </c>
    </row>
    <row r="11" spans="2:20" x14ac:dyDescent="0.25">
      <c r="B11" s="2"/>
      <c r="C11" s="96" t="s">
        <v>36</v>
      </c>
      <c r="D11" s="16" t="s">
        <v>52</v>
      </c>
      <c r="E11" s="16" t="s">
        <v>52</v>
      </c>
      <c r="F11" s="16" t="s">
        <v>52</v>
      </c>
      <c r="G11" s="16" t="s">
        <v>52</v>
      </c>
      <c r="H11" s="107" t="s">
        <v>52</v>
      </c>
      <c r="I11" s="16" t="s">
        <v>52</v>
      </c>
      <c r="J11" s="16" t="s">
        <v>52</v>
      </c>
      <c r="K11" s="16" t="s">
        <v>52</v>
      </c>
      <c r="L11" s="51" t="s">
        <v>52</v>
      </c>
      <c r="M11" s="63" t="s">
        <v>52</v>
      </c>
      <c r="N11" s="16" t="s">
        <v>52</v>
      </c>
      <c r="O11" s="16" t="s">
        <v>52</v>
      </c>
      <c r="P11" s="16" t="s">
        <v>52</v>
      </c>
      <c r="Q11" s="63" t="s">
        <v>52</v>
      </c>
      <c r="R11" s="78" t="s">
        <v>52</v>
      </c>
    </row>
    <row r="12" spans="2:20" ht="26.25" x14ac:dyDescent="0.25">
      <c r="B12" s="3"/>
      <c r="C12" s="98" t="s">
        <v>37</v>
      </c>
      <c r="D12" s="28">
        <v>0</v>
      </c>
      <c r="E12" s="28">
        <v>0</v>
      </c>
      <c r="F12" s="28">
        <v>0</v>
      </c>
      <c r="G12" s="28">
        <v>0</v>
      </c>
      <c r="H12" s="80">
        <v>0</v>
      </c>
      <c r="I12" s="28">
        <v>0</v>
      </c>
      <c r="J12" s="28">
        <v>0</v>
      </c>
      <c r="K12" s="28">
        <v>0</v>
      </c>
      <c r="L12" s="29">
        <v>0</v>
      </c>
      <c r="M12" s="29">
        <v>0</v>
      </c>
      <c r="N12" s="28">
        <v>0</v>
      </c>
      <c r="O12" s="28">
        <v>0</v>
      </c>
      <c r="P12" s="28">
        <v>0</v>
      </c>
      <c r="Q12" s="29">
        <v>0</v>
      </c>
      <c r="R12" s="80">
        <v>0</v>
      </c>
      <c r="T12" s="88"/>
    </row>
    <row r="13" spans="2:20" x14ac:dyDescent="0.25">
      <c r="B13" s="2"/>
      <c r="C13" s="96" t="s">
        <v>38</v>
      </c>
      <c r="D13" s="28">
        <v>0</v>
      </c>
      <c r="E13" s="28">
        <v>0</v>
      </c>
      <c r="F13" s="28">
        <v>0</v>
      </c>
      <c r="G13" s="28">
        <v>0</v>
      </c>
      <c r="H13" s="80">
        <v>0</v>
      </c>
      <c r="I13" s="28">
        <v>0</v>
      </c>
      <c r="J13" s="28">
        <v>0</v>
      </c>
      <c r="K13" s="28">
        <v>0</v>
      </c>
      <c r="L13" s="29">
        <v>0</v>
      </c>
      <c r="M13" s="29">
        <v>0</v>
      </c>
      <c r="N13" s="28">
        <v>0</v>
      </c>
      <c r="O13" s="28">
        <v>0</v>
      </c>
      <c r="P13" s="28">
        <v>0</v>
      </c>
      <c r="Q13" s="29">
        <v>0</v>
      </c>
      <c r="R13" s="80">
        <v>0</v>
      </c>
    </row>
    <row r="14" spans="2:20" ht="15" customHeight="1" x14ac:dyDescent="0.25">
      <c r="B14" s="3"/>
      <c r="C14" s="97" t="s">
        <v>39</v>
      </c>
      <c r="D14" s="28">
        <v>0</v>
      </c>
      <c r="E14" s="28">
        <v>0</v>
      </c>
      <c r="F14" s="28">
        <v>0</v>
      </c>
      <c r="G14" s="28">
        <v>0</v>
      </c>
      <c r="H14" s="80">
        <v>0</v>
      </c>
      <c r="I14" s="28">
        <v>0</v>
      </c>
      <c r="J14" s="28">
        <v>0</v>
      </c>
      <c r="K14" s="28">
        <v>0</v>
      </c>
      <c r="L14" s="29">
        <v>0</v>
      </c>
      <c r="M14" s="29">
        <v>0</v>
      </c>
      <c r="N14" s="28">
        <v>0</v>
      </c>
      <c r="O14" s="28">
        <v>0</v>
      </c>
      <c r="P14" s="28">
        <v>0</v>
      </c>
      <c r="Q14" s="29">
        <v>0</v>
      </c>
      <c r="R14" s="80">
        <v>0</v>
      </c>
    </row>
    <row r="15" spans="2:20" x14ac:dyDescent="0.25">
      <c r="B15" s="2"/>
      <c r="C15" s="96" t="s">
        <v>40</v>
      </c>
      <c r="D15" s="28">
        <v>0</v>
      </c>
      <c r="E15" s="28">
        <v>0</v>
      </c>
      <c r="F15" s="28">
        <v>0</v>
      </c>
      <c r="G15" s="28">
        <v>0</v>
      </c>
      <c r="H15" s="80">
        <v>0</v>
      </c>
      <c r="I15" s="28">
        <v>0</v>
      </c>
      <c r="J15" s="28">
        <v>0</v>
      </c>
      <c r="K15" s="28">
        <v>0</v>
      </c>
      <c r="L15" s="29">
        <v>0</v>
      </c>
      <c r="M15" s="29">
        <v>0</v>
      </c>
      <c r="N15" s="28">
        <v>0</v>
      </c>
      <c r="O15" s="28">
        <v>0</v>
      </c>
      <c r="P15" s="28">
        <v>0</v>
      </c>
      <c r="Q15" s="29">
        <v>0</v>
      </c>
      <c r="R15" s="80">
        <v>0</v>
      </c>
    </row>
    <row r="16" spans="2:20" x14ac:dyDescent="0.25">
      <c r="B16" s="3"/>
      <c r="C16" s="99" t="s">
        <v>41</v>
      </c>
      <c r="D16" s="28">
        <v>0</v>
      </c>
      <c r="E16" s="28">
        <v>0</v>
      </c>
      <c r="F16" s="28">
        <v>0</v>
      </c>
      <c r="G16" s="28">
        <v>0</v>
      </c>
      <c r="H16" s="80">
        <v>0</v>
      </c>
      <c r="I16" s="28">
        <v>0</v>
      </c>
      <c r="J16" s="28">
        <v>0</v>
      </c>
      <c r="K16" s="28">
        <v>0</v>
      </c>
      <c r="L16" s="29">
        <v>0</v>
      </c>
      <c r="M16" s="29">
        <v>0</v>
      </c>
      <c r="N16" s="28">
        <v>0</v>
      </c>
      <c r="O16" s="28">
        <v>0</v>
      </c>
      <c r="P16" s="28">
        <v>0</v>
      </c>
      <c r="Q16" s="29">
        <v>0</v>
      </c>
      <c r="R16" s="80">
        <v>0</v>
      </c>
    </row>
    <row r="17" spans="2:19" x14ac:dyDescent="0.25">
      <c r="B17" s="2"/>
      <c r="C17" s="100" t="s">
        <v>42</v>
      </c>
      <c r="D17" s="28">
        <v>0</v>
      </c>
      <c r="E17" s="28">
        <v>0</v>
      </c>
      <c r="F17" s="28">
        <v>0</v>
      </c>
      <c r="G17" s="28">
        <v>0</v>
      </c>
      <c r="H17" s="80">
        <v>0</v>
      </c>
      <c r="I17" s="30">
        <v>0</v>
      </c>
      <c r="J17" s="30">
        <v>0</v>
      </c>
      <c r="K17" s="30">
        <v>0</v>
      </c>
      <c r="L17" s="52">
        <v>0</v>
      </c>
      <c r="M17" s="64">
        <f>IFERROR(B17*8%,"")</f>
        <v>0</v>
      </c>
      <c r="N17" s="30">
        <v>0</v>
      </c>
      <c r="O17" s="28">
        <v>0</v>
      </c>
      <c r="P17" s="28">
        <v>0</v>
      </c>
      <c r="Q17" s="64">
        <f t="shared" ref="Q17" si="1">IFERROR(D17*8%,"")</f>
        <v>0</v>
      </c>
      <c r="R17" s="82">
        <f t="shared" ref="R17" si="2">IFERROR(N17*8%,"")</f>
        <v>0</v>
      </c>
    </row>
    <row r="18" spans="2:19" x14ac:dyDescent="0.25">
      <c r="B18" s="2"/>
      <c r="C18" s="101" t="s">
        <v>43</v>
      </c>
      <c r="D18" s="40"/>
      <c r="E18" s="40"/>
      <c r="F18" s="40"/>
      <c r="G18" s="40"/>
      <c r="H18" s="108"/>
      <c r="I18" s="41"/>
      <c r="J18" s="40"/>
      <c r="K18" s="41"/>
      <c r="L18" s="72"/>
      <c r="M18" s="81"/>
      <c r="N18" s="16"/>
      <c r="O18" s="60"/>
      <c r="P18" s="60"/>
      <c r="Q18" s="75"/>
      <c r="R18" s="85"/>
    </row>
    <row r="19" spans="2:19" x14ac:dyDescent="0.25">
      <c r="B19" s="2"/>
      <c r="C19" s="96" t="s">
        <v>44</v>
      </c>
      <c r="D19" s="27">
        <v>910147.13</v>
      </c>
      <c r="E19" s="27">
        <v>956767</v>
      </c>
      <c r="F19" s="27">
        <v>1061045</v>
      </c>
      <c r="G19" s="27">
        <v>1205239.25</v>
      </c>
      <c r="H19" s="106">
        <v>1583821</v>
      </c>
      <c r="I19" s="27">
        <v>122906.13</v>
      </c>
      <c r="J19" s="28">
        <v>0</v>
      </c>
      <c r="K19" s="28">
        <v>0</v>
      </c>
      <c r="L19" s="29">
        <v>0</v>
      </c>
      <c r="M19" s="83">
        <f>IFERROR(I19*8%,"")</f>
        <v>9832.4904000000006</v>
      </c>
      <c r="N19" s="28">
        <v>0</v>
      </c>
      <c r="O19" s="28">
        <v>0</v>
      </c>
      <c r="P19" s="28">
        <v>0</v>
      </c>
      <c r="Q19" s="76">
        <f t="shared" ref="Q19:Q20" si="3">IFERROR(D19*8%,"")</f>
        <v>72811.770400000009</v>
      </c>
      <c r="R19" s="79">
        <f t="shared" ref="R19:R20" si="4">IFERROR(N19*8%,"")</f>
        <v>0</v>
      </c>
      <c r="S19" s="88"/>
    </row>
    <row r="20" spans="2:19" x14ac:dyDescent="0.25">
      <c r="B20" s="2"/>
      <c r="C20" s="100" t="s">
        <v>45</v>
      </c>
      <c r="D20" s="30">
        <v>0</v>
      </c>
      <c r="E20" s="30">
        <v>0</v>
      </c>
      <c r="F20" s="30">
        <v>0</v>
      </c>
      <c r="G20" s="30">
        <v>0</v>
      </c>
      <c r="H20" s="109">
        <v>0</v>
      </c>
      <c r="I20" s="30">
        <v>0</v>
      </c>
      <c r="J20" s="30">
        <v>0</v>
      </c>
      <c r="K20" s="30">
        <v>0</v>
      </c>
      <c r="L20" s="52">
        <v>0</v>
      </c>
      <c r="M20" s="87">
        <f>IFERROR(I20*8%,"")</f>
        <v>0</v>
      </c>
      <c r="N20" s="30">
        <v>0</v>
      </c>
      <c r="O20" s="30">
        <v>0</v>
      </c>
      <c r="P20" s="30">
        <v>0</v>
      </c>
      <c r="Q20" s="65">
        <f t="shared" si="3"/>
        <v>0</v>
      </c>
      <c r="R20" s="82">
        <f t="shared" si="4"/>
        <v>0</v>
      </c>
    </row>
    <row r="21" spans="2:19" x14ac:dyDescent="0.25">
      <c r="B21" s="2"/>
      <c r="C21" s="101" t="s">
        <v>46</v>
      </c>
      <c r="D21" s="27">
        <v>63840704.630000003</v>
      </c>
      <c r="E21" s="27">
        <v>63840704.630000003</v>
      </c>
      <c r="F21" s="27">
        <v>85382631.780000001</v>
      </c>
      <c r="G21" s="27">
        <v>85382631.780000001</v>
      </c>
      <c r="H21" s="106">
        <v>22591152.49625</v>
      </c>
      <c r="I21" s="27">
        <v>8768920</v>
      </c>
      <c r="J21" s="61">
        <v>8768920</v>
      </c>
      <c r="K21" s="27">
        <v>5946908.7524999995</v>
      </c>
      <c r="L21" s="50">
        <v>5946908.7524999995</v>
      </c>
      <c r="M21" s="83">
        <f>IFERROR(I21*8%,"")</f>
        <v>701513.6</v>
      </c>
      <c r="N21" s="27">
        <v>4063325.88</v>
      </c>
      <c r="O21" s="61">
        <v>4063325.88</v>
      </c>
      <c r="P21" s="61">
        <v>4063325.88</v>
      </c>
      <c r="Q21" s="66">
        <f>IFERROR(D21*8%,"")</f>
        <v>5107256.3704000004</v>
      </c>
      <c r="R21" s="83">
        <f>IFERROR(N21*8%,"")</f>
        <v>325066.07040000003</v>
      </c>
    </row>
    <row r="22" spans="2:19" ht="15.75" thickBot="1" x14ac:dyDescent="0.3">
      <c r="B22" s="2"/>
      <c r="C22" s="89" t="s">
        <v>70</v>
      </c>
      <c r="D22" s="90">
        <f>D6+D19+D21</f>
        <v>871007911.53999996</v>
      </c>
      <c r="E22" s="90">
        <f t="shared" ref="E22:G22" si="5">E6+E19+E21</f>
        <v>973055260.28999996</v>
      </c>
      <c r="F22" s="90">
        <f t="shared" si="5"/>
        <v>879659109.51999998</v>
      </c>
      <c r="G22" s="90">
        <f t="shared" si="5"/>
        <v>733994114.74000001</v>
      </c>
      <c r="H22" s="91">
        <f>H6+H19+H21</f>
        <v>643522706.14625001</v>
      </c>
      <c r="I22" s="31">
        <f>(SUM(I7,I8,I12,I13,I14,I15,I16,I17,I18,I21))</f>
        <v>8768920</v>
      </c>
      <c r="J22" s="31">
        <f t="shared" ref="J22:L22" si="6">(SUM(J7,J8,J12,J13,J14,J15,J16,J17,J18,J21))</f>
        <v>8768920</v>
      </c>
      <c r="K22" s="31">
        <f t="shared" si="6"/>
        <v>5946908.7524999995</v>
      </c>
      <c r="L22" s="53">
        <f t="shared" si="6"/>
        <v>5946908.7524999995</v>
      </c>
      <c r="M22" s="84">
        <f>IFERROR(I22*8%,"")</f>
        <v>701513.6</v>
      </c>
      <c r="N22" s="31">
        <f>(SUM(N7,N8,N12,N13,N14,N15,N16,N17,N18,N21))</f>
        <v>4063325.88</v>
      </c>
      <c r="O22" s="31">
        <v>4048693.25</v>
      </c>
      <c r="P22" s="31">
        <v>4048693.25</v>
      </c>
      <c r="Q22" s="67">
        <f t="shared" ref="Q22" si="7">IFERROR(D22*8%,"")</f>
        <v>69680632.923199996</v>
      </c>
      <c r="R22" s="84">
        <f>IFERROR(N22*8%,"")</f>
        <v>325066.07040000003</v>
      </c>
    </row>
    <row r="23" spans="2:19" ht="6.6" customHeight="1" x14ac:dyDescent="0.25">
      <c r="H23" s="27"/>
    </row>
    <row r="24" spans="2:19" x14ac:dyDescent="0.25">
      <c r="C24" s="2" t="s">
        <v>51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9" x14ac:dyDescent="0.25">
      <c r="B25" s="15"/>
      <c r="E25" s="110"/>
      <c r="F25" s="110"/>
      <c r="G25" s="110"/>
    </row>
    <row r="26" spans="2:19" x14ac:dyDescent="0.25">
      <c r="E26" s="88"/>
      <c r="F26" s="88"/>
      <c r="G26" s="88"/>
    </row>
    <row r="30" spans="2:19" ht="16.5" customHeight="1" x14ac:dyDescent="0.25"/>
  </sheetData>
  <mergeCells count="1">
    <mergeCell ref="D4:E4"/>
  </mergeCells>
  <pageMargins left="0.511811024" right="0.511811024" top="0.78740157499999996" bottom="0.78740157499999996" header="0.31496062000000002" footer="0.31496062000000002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06DE-91EB-44DF-BFF1-55A21989742C}">
  <dimension ref="B2:N24"/>
  <sheetViews>
    <sheetView showGridLines="0" tabSelected="1" workbookViewId="0">
      <selection activeCell="H27" sqref="H27"/>
    </sheetView>
  </sheetViews>
  <sheetFormatPr defaultRowHeight="15" x14ac:dyDescent="0.25"/>
  <cols>
    <col min="1" max="2" width="2.85546875" customWidth="1"/>
    <col min="9" max="9" width="10.7109375" bestFit="1" customWidth="1"/>
    <col min="10" max="10" width="13.5703125" bestFit="1" customWidth="1"/>
    <col min="11" max="11" width="13.5703125" hidden="1" customWidth="1"/>
  </cols>
  <sheetData>
    <row r="2" spans="2:14" x14ac:dyDescent="0.25">
      <c r="B2" s="15" t="s">
        <v>54</v>
      </c>
      <c r="N2" s="44" t="s">
        <v>55</v>
      </c>
    </row>
    <row r="5" spans="2:14" x14ac:dyDescent="0.25">
      <c r="C5" s="22"/>
      <c r="D5" s="45"/>
      <c r="E5" s="45"/>
      <c r="F5" s="45"/>
      <c r="G5" s="45"/>
      <c r="H5" s="45"/>
      <c r="I5" s="55"/>
      <c r="J5" s="55">
        <v>46022</v>
      </c>
      <c r="K5" s="55">
        <v>44926</v>
      </c>
    </row>
    <row r="6" spans="2:14" ht="15.75" thickBot="1" x14ac:dyDescent="0.3">
      <c r="C6" s="124" t="s">
        <v>56</v>
      </c>
      <c r="D6" s="124"/>
      <c r="E6" s="124"/>
      <c r="F6" s="124"/>
      <c r="G6" s="124"/>
      <c r="H6" s="124"/>
      <c r="I6" s="124"/>
      <c r="J6" s="46" t="s">
        <v>57</v>
      </c>
      <c r="K6" s="46" t="s">
        <v>57</v>
      </c>
    </row>
    <row r="7" spans="2:14" x14ac:dyDescent="0.25">
      <c r="B7" s="47"/>
      <c r="C7" s="125" t="s">
        <v>58</v>
      </c>
      <c r="D7" s="125"/>
      <c r="E7" s="125"/>
      <c r="F7" s="125"/>
      <c r="G7" s="125"/>
      <c r="H7" s="125"/>
      <c r="I7" s="57"/>
      <c r="J7" s="58">
        <v>0</v>
      </c>
      <c r="K7" s="58">
        <v>71063862.5</v>
      </c>
    </row>
    <row r="8" spans="2:14" x14ac:dyDescent="0.25">
      <c r="B8" s="47"/>
      <c r="C8" s="126" t="s">
        <v>59</v>
      </c>
      <c r="D8" s="126"/>
      <c r="E8" s="126"/>
      <c r="F8" s="126"/>
      <c r="G8" s="126"/>
      <c r="H8" s="126"/>
      <c r="I8" s="57"/>
      <c r="J8" s="16">
        <v>0</v>
      </c>
      <c r="K8" s="16">
        <v>0</v>
      </c>
    </row>
    <row r="9" spans="2:14" x14ac:dyDescent="0.25">
      <c r="B9" s="47"/>
      <c r="C9" s="126" t="s">
        <v>60</v>
      </c>
      <c r="D9" s="126"/>
      <c r="E9" s="126"/>
      <c r="F9" s="126"/>
      <c r="G9" s="126"/>
      <c r="H9" s="126"/>
      <c r="I9" s="57"/>
      <c r="J9" s="16">
        <v>0</v>
      </c>
      <c r="K9" s="16">
        <v>0</v>
      </c>
    </row>
    <row r="10" spans="2:14" x14ac:dyDescent="0.25">
      <c r="B10" s="47"/>
      <c r="C10" s="126" t="s">
        <v>61</v>
      </c>
      <c r="D10" s="126"/>
      <c r="E10" s="126"/>
      <c r="F10" s="126"/>
      <c r="G10" s="126"/>
      <c r="H10" s="126"/>
      <c r="I10" s="57"/>
      <c r="J10" s="16">
        <v>0</v>
      </c>
      <c r="K10" s="16">
        <v>0</v>
      </c>
    </row>
    <row r="11" spans="2:14" x14ac:dyDescent="0.25">
      <c r="B11" s="47"/>
      <c r="C11" s="126" t="s">
        <v>62</v>
      </c>
      <c r="D11" s="126"/>
      <c r="E11" s="126"/>
      <c r="F11" s="126"/>
      <c r="G11" s="126"/>
      <c r="H11" s="126"/>
      <c r="I11" s="57"/>
      <c r="J11" s="16">
        <v>0</v>
      </c>
      <c r="K11" s="16">
        <v>0</v>
      </c>
    </row>
    <row r="12" spans="2:14" x14ac:dyDescent="0.25">
      <c r="C12" s="126" t="s">
        <v>63</v>
      </c>
      <c r="D12" s="126"/>
      <c r="E12" s="126"/>
      <c r="F12" s="126"/>
      <c r="G12" s="126"/>
      <c r="H12" s="126"/>
      <c r="I12" s="57"/>
      <c r="J12" s="16">
        <v>0</v>
      </c>
      <c r="K12" s="16">
        <v>0</v>
      </c>
    </row>
    <row r="13" spans="2:14" x14ac:dyDescent="0.25">
      <c r="C13" s="126" t="s">
        <v>64</v>
      </c>
      <c r="D13" s="126"/>
      <c r="E13" s="126"/>
      <c r="F13" s="126"/>
      <c r="G13" s="126"/>
      <c r="H13" s="126"/>
      <c r="I13" s="57"/>
      <c r="J13" s="58">
        <v>910147.13</v>
      </c>
      <c r="K13" s="58">
        <v>71063862.5</v>
      </c>
    </row>
    <row r="14" spans="2:14" x14ac:dyDescent="0.25">
      <c r="C14" s="127" t="s">
        <v>65</v>
      </c>
      <c r="D14" s="127"/>
      <c r="E14" s="127"/>
      <c r="F14" s="127"/>
      <c r="G14" s="127"/>
      <c r="H14" s="127"/>
      <c r="I14" s="59"/>
      <c r="J14" s="54">
        <v>0</v>
      </c>
      <c r="K14" s="54">
        <v>0</v>
      </c>
    </row>
    <row r="15" spans="2:14" ht="15.75" thickBot="1" x14ac:dyDescent="0.3">
      <c r="C15" s="123" t="s">
        <v>66</v>
      </c>
      <c r="D15" s="123"/>
      <c r="E15" s="123"/>
      <c r="F15" s="123"/>
      <c r="G15" s="123"/>
      <c r="H15" s="123"/>
      <c r="I15" s="48"/>
      <c r="J15" s="56">
        <f>J13</f>
        <v>910147.13</v>
      </c>
      <c r="K15" s="56">
        <f>K13</f>
        <v>71063862.5</v>
      </c>
    </row>
    <row r="21" spans="2:2" x14ac:dyDescent="0.25">
      <c r="B21" s="47"/>
    </row>
    <row r="22" spans="2:2" x14ac:dyDescent="0.25">
      <c r="B22" s="47"/>
    </row>
    <row r="23" spans="2:2" x14ac:dyDescent="0.25">
      <c r="B23" s="47"/>
    </row>
    <row r="24" spans="2:2" x14ac:dyDescent="0.25">
      <c r="B24" s="47"/>
    </row>
  </sheetData>
  <mergeCells count="10">
    <mergeCell ref="C15:H15"/>
    <mergeCell ref="C6:I6"/>
    <mergeCell ref="C7:H7"/>
    <mergeCell ref="C8:H8"/>
    <mergeCell ref="C9:H9"/>
    <mergeCell ref="C10:H10"/>
    <mergeCell ref="C11:H11"/>
    <mergeCell ref="C12:H12"/>
    <mergeCell ref="C13:H13"/>
    <mergeCell ref="C14:H14"/>
  </mergeCells>
  <hyperlinks>
    <hyperlink ref="N2" location="Índice!A1" display="Voltar" xr:uid="{EC7ACCC4-7A63-4F69-AB59-18E5BCA5E7D2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</vt:lpstr>
      <vt:lpstr>KM1</vt:lpstr>
      <vt:lpstr>OV1</vt:lpstr>
      <vt:lpstr>MR1</vt:lpstr>
    </vt:vector>
  </TitlesOfParts>
  <Company>Banco Carrefour Solucoes Financeiras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joao.silva@bancoxcmg.com.br</dc:creator>
  <cp:lastModifiedBy>GUILHERME XAVIER NASCIMENTO</cp:lastModifiedBy>
  <dcterms:created xsi:type="dcterms:W3CDTF">2020-11-25T18:05:38Z</dcterms:created>
  <dcterms:modified xsi:type="dcterms:W3CDTF">2026-03-25T19:50:58Z</dcterms:modified>
</cp:coreProperties>
</file>